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motnz.sharepoint.com/sites/Finance2/MinistryAcc/Central information requests/CE expense reporting/202223/"/>
    </mc:Choice>
  </mc:AlternateContent>
  <xr:revisionPtr revIDLastSave="0" documentId="8_{61CC1CEC-4461-4BB2-A296-62CCF945E510}" xr6:coauthVersionLast="47" xr6:coauthVersionMax="47" xr10:uidLastSave="{00000000-0000-0000-0000-000000000000}"/>
  <bookViews>
    <workbookView xWindow="-28920" yWindow="-294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benefits'!$A$1:$F$63</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2" i="4" l="1"/>
  <c r="C25" i="3"/>
  <c r="C25" i="2"/>
  <c r="C58" i="1"/>
  <c r="C70" i="1"/>
  <c r="C26" i="1"/>
  <c r="B6" i="13" l="1"/>
  <c r="E60" i="13"/>
  <c r="C60" i="13"/>
  <c r="C54" i="4"/>
  <c r="C53" i="4"/>
  <c r="B60" i="13" l="1"/>
  <c r="B59" i="13"/>
  <c r="D59" i="13"/>
  <c r="B58" i="13"/>
  <c r="D58" i="13"/>
  <c r="D57" i="13"/>
  <c r="B57" i="13"/>
  <c r="D56" i="13"/>
  <c r="B56" i="13"/>
  <c r="D55" i="13"/>
  <c r="B55" i="13"/>
  <c r="B2" i="4"/>
  <c r="B3" i="4"/>
  <c r="B2" i="3"/>
  <c r="B3" i="3"/>
  <c r="B2" i="2"/>
  <c r="B3" i="2"/>
  <c r="B2" i="1"/>
  <c r="B3" i="1"/>
  <c r="F58" i="13" l="1"/>
  <c r="D25" i="2" s="1"/>
  <c r="F60" i="13"/>
  <c r="E52" i="4" s="1"/>
  <c r="F59" i="13"/>
  <c r="D25" i="3" s="1"/>
  <c r="F57" i="13"/>
  <c r="D70" i="1" s="1"/>
  <c r="F56" i="13"/>
  <c r="D58" i="1" s="1"/>
  <c r="F55" i="13"/>
  <c r="D26" i="1" s="1"/>
  <c r="C13" i="13"/>
  <c r="C12" i="13"/>
  <c r="C11" i="13"/>
  <c r="C16" i="13" l="1"/>
  <c r="C17" i="13"/>
  <c r="B5" i="4" l="1"/>
  <c r="B4" i="4"/>
  <c r="B5" i="3"/>
  <c r="B4" i="3"/>
  <c r="B5" i="2"/>
  <c r="B4" i="2"/>
  <c r="B5" i="1"/>
  <c r="B4" i="1"/>
  <c r="C15" i="13" l="1"/>
  <c r="F12" i="13" l="1"/>
  <c r="C52" i="4"/>
  <c r="F11" i="13" s="1"/>
  <c r="F13" i="13" l="1"/>
  <c r="B70" i="1"/>
  <c r="B17" i="13" s="1"/>
  <c r="B58" i="1"/>
  <c r="B16" i="13" s="1"/>
  <c r="B26" i="1"/>
  <c r="B15" i="13" s="1"/>
  <c r="B25" i="3" l="1"/>
  <c r="B13" i="13" s="1"/>
  <c r="B25" i="2"/>
  <c r="B12" i="13" s="1"/>
  <c r="B11" i="13" l="1"/>
  <c r="B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<sst xmlns="http://schemas.openxmlformats.org/spreadsheetml/2006/main" count="471" uniqueCount="266">
  <si>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</si>
  <si>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</si>
  <si>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</si>
  <si>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</si>
  <si>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</si>
  <si>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</si>
  <si>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</si>
  <si>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</si>
  <si>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</si>
  <si>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</si>
  <si>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</si>
  <si>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</si>
  <si>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</si>
  <si>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</si>
  <si>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</si>
  <si>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</si>
  <si>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</si>
  <si>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</si>
  <si>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</si>
  <si>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</si>
  <si>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</si>
  <si>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</si>
  <si>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</si>
  <si>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</si>
  <si>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</si>
  <si>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</si>
  <si>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</si>
  <si>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</si>
  <si>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</si>
  <si>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</si>
  <si>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</si>
  <si>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</si>
  <si>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</si>
  <si>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</si>
  <si>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</si>
  <si>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</si>
  <si>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</si>
  <si>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</si>
  <si>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</si>
  <si>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</si>
  <si>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</si>
  <si>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</si>
  <si>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</si>
  <si>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</si>
  <si>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</si>
  <si>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</si>
  <si>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</si>
  <si>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</si>
  <si>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</si>
  <si>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</si>
  <si>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</si>
  <si>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</si>
  <si>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</si>
  <si>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</si>
  <si>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</si>
  <si>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</si>
  <si>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</si>
  <si>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</si>
  <si>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</si>
  <si>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</si>
  <si>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</si>
  <si>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</si>
  <si>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</si>
  <si>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</si>
  <si>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</si>
  <si>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</si>
  <si>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</si>
  <si>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</si>
  <si>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</si>
  <si>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</si>
  <si>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</si>
  <si>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</si>
  <si>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</si>
  <si>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</si>
  <si>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</si>
  <si>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</si>
  <si>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</si>
  <si>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</si>
  <si>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</si>
  <si>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</si>
  <si>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</si>
  <si>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</si>
  <si>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</si>
  <si>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</si>
  <si>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</si>
  <si>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</si>
  <si>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</si>
  <si>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</si>
  <si>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</si>
  <si>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</si>
  <si>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</si>
  <si>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</si>
  <si>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</si>
  <si>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</si>
  <si>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</si>
  <si>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</si>
  <si>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</si>
  <si>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</si>
  <si>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</si>
  <si>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</si>
  <si>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</si>
  <si>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</si>
  <si>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</si>
  <si>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</si>
  <si>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</si>
  <si>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</si>
  <si>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</si>
  <si>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</si>
  <si>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</si>
  <si>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</si>
  <si>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</si>
  <si>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</si>
  <si>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</si>
  <si>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</si>
  <si>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</si>
  <si>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</si>
  <si>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</si>
  <si>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</si>
  <si>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</si>
  <si>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</si>
  <si>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</si>
  <si>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</si>
  <si>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</si>
  <si>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</si>
  <si>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</si>
  <si>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</si>
  <si>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</si>
  <si>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</si>
  <si>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</si>
  <si>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</si>
  <si>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</si>
  <si>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</si>
  <si>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</si>
  <si>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</si>
  <si>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</si>
  <si>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</si>
  <si>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</si>
  <si>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</si>
  <si>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</si>
  <si>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</si>
  <si>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</si>
  <si>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</si>
  <si>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</si>
  <si>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</si>
  <si>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</si>
  <si>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</si>
  <si>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</si>
  <si>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</si>
  <si>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</si>
  <si>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</si>
  <si>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</si>
  <si>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</si>
  <si>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</si>
  <si>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</si>
  <si>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</si>
  <si>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</si>
  <si>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</si>
  <si>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</si>
  <si>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</si>
  <si>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</si>
  <si>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</si>
  <si>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</si>
  <si>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</si>
  <si>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</si>
  <si>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</si>
  <si>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</si>
  <si>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</si>
  <si>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</si>
  <si>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</si>
  <si>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Te Manatū Waka </t>
  </si>
  <si>
    <t>Bryn Gandy (Acting)</t>
  </si>
  <si>
    <t>Mayor Lianne Dalziel</t>
  </si>
  <si>
    <t>Launch -battery electric truck projects</t>
  </si>
  <si>
    <t>Conference - FST Government NZ Summit</t>
  </si>
  <si>
    <t>FST Governnment events</t>
  </si>
  <si>
    <t>Hui &amp; Drinks - The Aotearoa Circle</t>
  </si>
  <si>
    <t>Sir Jonathon Porritt &amp; Guardians of the Circle</t>
  </si>
  <si>
    <t>PSLT Farewell dinner for Ashley Bloomfield</t>
  </si>
  <si>
    <t>Peter Hughes</t>
  </si>
  <si>
    <t>Symposium - challenges and opportunities for governs in building better businesses</t>
  </si>
  <si>
    <t>MinterEllisonRuddWatt</t>
  </si>
  <si>
    <t>Launch - Rail Safety Week</t>
  </si>
  <si>
    <t>KiwiRail</t>
  </si>
  <si>
    <t>Russel McVeagh</t>
  </si>
  <si>
    <t>Session 2 - Masterclass Treaty of Waitangi / Breakast</t>
  </si>
  <si>
    <t>Gleen Webber, Te Arawhiti</t>
  </si>
  <si>
    <t>Dinner - Infrastructure New Zealand Alumni</t>
  </si>
  <si>
    <t>Infrastructure New Zealand</t>
  </si>
  <si>
    <t>Official Opening and Dinner - Ruakura Superhub</t>
  </si>
  <si>
    <t>Tainui Group Holdings</t>
  </si>
  <si>
    <t>Te Hāpai Hapori | Spirit of Service Awards 2022. </t>
  </si>
  <si>
    <t>PSC</t>
  </si>
  <si>
    <t>ARA Rail NZ Conference Dinner</t>
  </si>
  <si>
    <t>Downer</t>
  </si>
  <si>
    <t>Celebration - Chorus - Fibre complete</t>
  </si>
  <si>
    <t>Chorus Chair and Chief Executive</t>
  </si>
  <si>
    <t>Keynote Briefing from Group CE &amp; Managing Director National Bank of Australia</t>
  </si>
  <si>
    <t>Trans-Tasman circle</t>
  </si>
  <si>
    <t>Panel discussion - The Managed Retreat Panel</t>
  </si>
  <si>
    <t>Bell Gully</t>
  </si>
  <si>
    <t>30 October - 2 November 2022</t>
  </si>
  <si>
    <t>Joint Queensland and New Zealand Government Rapid Transport Urban Development Summit</t>
  </si>
  <si>
    <t>Brisbane</t>
  </si>
  <si>
    <t>10-11 October 2022</t>
  </si>
  <si>
    <t>Auckland</t>
  </si>
  <si>
    <t>Accomodation</t>
  </si>
  <si>
    <t xml:space="preserve">Evening function </t>
  </si>
  <si>
    <t>Toitū Envirocare</t>
  </si>
  <si>
    <t>Ministry for pPacific Peoples</t>
  </si>
  <si>
    <t>Public Service Day Awards</t>
  </si>
  <si>
    <t>Governor General</t>
  </si>
  <si>
    <t>Celebration reconnecting - GNS Science</t>
  </si>
  <si>
    <t>Board &amp; Management GNS</t>
  </si>
  <si>
    <t>Annual Infrastructure Dinner</t>
  </si>
  <si>
    <t>MiniterEllisonRuddWatts</t>
  </si>
  <si>
    <t>Farewell function - Laulu Mac Leanuanae</t>
  </si>
  <si>
    <t>CE Integrity Forum</t>
  </si>
  <si>
    <t>OAG</t>
  </si>
  <si>
    <t>Trees that Count gift certificate</t>
  </si>
  <si>
    <t>Brightstar for NZ Rail Conference</t>
  </si>
  <si>
    <t>Tree planted on behalf by Trees that Count</t>
  </si>
  <si>
    <t>Briefing - Trans - Tasman Business Circle</t>
  </si>
  <si>
    <t>Sharron Lloyd, CE, Trans Tasman Business circle</t>
  </si>
  <si>
    <t>Horticultural Export Authority</t>
  </si>
  <si>
    <t>PSC end of year celebration</t>
  </si>
  <si>
    <t>Peter Hughes, PS Commissioner</t>
  </si>
  <si>
    <t>Launch of  2022 Sustainability Report</t>
  </si>
  <si>
    <t>Neeraj Lala, CE, Toyota NZ</t>
  </si>
  <si>
    <t>15-16 November 2022</t>
  </si>
  <si>
    <t>Flights</t>
  </si>
  <si>
    <t>Annual Infrastructure dinner | Auckland office</t>
  </si>
  <si>
    <t>APO Stakeholder function | Auckland office</t>
  </si>
  <si>
    <t>Function - release of Barriers to our Export Trade report</t>
  </si>
  <si>
    <t xml:space="preserve">Auckland Policy Office Stakeholder function </t>
  </si>
  <si>
    <t>MBIE</t>
  </si>
  <si>
    <t>New Zealand Airline Pilots Assn</t>
  </si>
  <si>
    <t>End of year function</t>
  </si>
  <si>
    <t>Launch of NZ Harkness Fellowships</t>
  </si>
  <si>
    <t>NZ Harkness Fellowship and PSC</t>
  </si>
  <si>
    <t>Christmas function</t>
  </si>
  <si>
    <t>Iron Duke Partners</t>
  </si>
  <si>
    <t>Charge back fee domestic</t>
  </si>
  <si>
    <t>Wellington</t>
  </si>
  <si>
    <t>Company Directors' course Institute of Directors</t>
  </si>
  <si>
    <t>Course fees</t>
  </si>
  <si>
    <t>Speaker - New Zealand Rail Conference | Visit to Auckland office</t>
  </si>
  <si>
    <t xml:space="preserve">Wellington </t>
  </si>
  <si>
    <t>Seminar - Transformation Metrics that Matter</t>
  </si>
  <si>
    <t xml:space="preserve">Seminar - Ministers &amp; Officials - getting the relationship right </t>
  </si>
  <si>
    <t>Invitation passed on to other senior staff member</t>
  </si>
  <si>
    <t>Taxi</t>
  </si>
  <si>
    <t>Domestic distribution fee</t>
  </si>
  <si>
    <t>Domestic air offline fee</t>
  </si>
  <si>
    <t>Travel distribution fee</t>
  </si>
  <si>
    <t>Travel domestic air offline</t>
  </si>
  <si>
    <t>Travel chargeback fee</t>
  </si>
  <si>
    <t>Travel domestic distribtion fee</t>
  </si>
  <si>
    <t xml:space="preserve">Travel domestic reissue offline </t>
  </si>
  <si>
    <t>Travel Air offline fee</t>
  </si>
  <si>
    <t>Airfares</t>
  </si>
  <si>
    <t>Chargeback fee international</t>
  </si>
  <si>
    <t>Mt Vic to Thorndon</t>
  </si>
  <si>
    <t>The Terrace to Mt Cook</t>
  </si>
  <si>
    <t>Flights - The conference was moved several times because of COVID, paid in prior year.</t>
  </si>
  <si>
    <t>Accepted invite, but didn't attend event.</t>
  </si>
  <si>
    <t>This disclosure has been approved by the Chair, Audit &amp; Risk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</si>
</sst>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i/>
      <sz val="10"/>
      <color indexed="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6">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8" fillId="0" borderId="0" xfId="0" applyFont="1" applyAlignment="1" applyProtection="1">
      <alignment wrapText="1"/>
      <protection locked="0"/>
    </xf>
    <xf numFmtId="0" fontId="8" fillId="0" borderId="0" xfId="0" applyFont="1"/>
    <xf numFmtId="0" fontId="0" fillId="11" borderId="0" xfId="0" applyFill="1" applyProtection="1">
      <protection locked="0"/>
    </xf>
    <xf numFmtId="164" fontId="15" fillId="11" borderId="4" xfId="0" applyNumberFormat="1" applyFont="1" applyFill="1" applyBorder="1" applyAlignment="1" applyProtection="1">
      <alignment vertical="top" wrapText="1"/>
      <protection locked="0"/>
    </xf>
    <xf numFmtId="0" fontId="15" fillId="11" borderId="4" xfId="0" applyFont="1" applyFill="1" applyBorder="1" applyAlignment="1" applyProtection="1">
      <alignment vertical="top" wrapText="1"/>
      <protection locked="0"/>
    </xf>
    <xf numFmtId="0" fontId="15" fillId="11" borderId="5" xfId="0" applyFont="1" applyFill="1" applyBorder="1" applyAlignment="1" applyProtection="1">
      <alignment vertical="top" wrapText="1"/>
      <protection locked="0"/>
    </xf>
    <xf numFmtId="0" fontId="0" fillId="0" borderId="0" xfId="0" applyAlignment="1" applyProtection="1">
      <alignment vertical="top"/>
      <protection locked="0"/>
    </xf>
    <xf numFmtId="0" fontId="8" fillId="0" borderId="0" xfId="0" applyFont="1" applyAlignment="1">
      <alignment wrapText="1"/>
    </xf>
    <xf numFmtId="0" fontId="37" fillId="0" borderId="0" xfId="0" applyFont="1" applyAlignment="1">
      <alignment wrapText="1"/>
    </xf>
    <xf numFmtId="0" fontId="37" fillId="0" borderId="0" xfId="0" applyFont="1" applyAlignment="1">
      <alignment vertical="center" wrapText="1"/>
    </xf>
    <xf numFmtId="0" fontId="8" fillId="0" borderId="0" xfId="0" applyFont="1" applyAlignment="1" applyProtection="1">
      <alignment vertical="top" wrapText="1"/>
      <protection locked="0"/>
    </xf>
    <xf numFmtId="0" fontId="8" fillId="0" borderId="0" xfId="0" applyFont="1" applyAlignment="1">
      <alignment vertical="center" wrapText="1"/>
    </xf>
    <xf numFmtId="167" fontId="15" fillId="11" borderId="3" xfId="0" applyNumberFormat="1" applyFont="1" applyFill="1" applyBorder="1" applyAlignment="1" applyProtection="1">
      <alignment horizontal="left" vertical="center"/>
      <protection locked="0"/>
    </xf>
    <xf numFmtId="167" fontId="15" fillId="11" borderId="3" xfId="0" applyNumberFormat="1" applyFont="1" applyFill="1" applyBorder="1" applyAlignment="1" applyProtection="1">
      <alignment horizontal="left" vertical="top"/>
      <protection locked="0"/>
    </xf>
    <xf numFmtId="167" fontId="15" fillId="11" borderId="3" xfId="0" applyNumberFormat="1" applyFont="1" applyFill="1" applyBorder="1" applyAlignment="1" applyProtection="1">
      <alignment horizontal="left" vertical="center" wrapText="1"/>
      <protection locked="0"/>
    </xf>
    <xf numFmtId="0" fontId="8" fillId="0" borderId="0" xfId="0" applyFont="1" applyProtection="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3">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10" zoomScaleNormal="100" workbookViewId="0"/>
  </sheetViews>
  <sheetFormatPr defaultColWidth="0" defaultRowHeight="14.25" zeroHeight="1" x14ac:dyDescent="0.2"/>
  <cols>
    <col min="1" max="1" width="219.28515625" style="39" customWidth="1"/>
    <col min="2" max="2" width="33.28515625" style="38" customWidth="1"/>
    <col min="3" max="16384" width="8.7109375" hidden="1"/>
  </cols>
  <sheetData>
    <row r="1" spans="1:2" ht="23.25" customHeight="1" x14ac:dyDescent="0.2">
      <c r="A1" s="37" t="s">
        <v>0</v>
      </c>
    </row>
    <row r="2" spans="1:2" ht="33" customHeight="1" x14ac:dyDescent="0.2">
      <c r="A2" s="93" t="s">
        <v>1</v>
      </c>
    </row>
    <row r="3" spans="1:2" ht="17.25" customHeight="1" x14ac:dyDescent="0.2"/>
    <row r="4" spans="1:2" ht="23.25" customHeight="1" x14ac:dyDescent="0.2">
      <c r="A4" s="117" t="s">
        <v>2</v>
      </c>
    </row>
    <row r="5" spans="1:2" ht="17.25" customHeight="1" x14ac:dyDescent="0.2"/>
    <row r="6" spans="1:2" ht="23.25" customHeight="1" x14ac:dyDescent="0.2">
      <c r="A6" s="40" t="s">
        <v>3</v>
      </c>
    </row>
    <row r="7" spans="1:2" ht="17.25" customHeight="1" x14ac:dyDescent="0.2">
      <c r="A7" s="41" t="s">
        <v>4</v>
      </c>
    </row>
    <row r="8" spans="1:2" ht="17.25" customHeight="1" x14ac:dyDescent="0.2">
      <c r="A8" s="41" t="s">
        <v>5</v>
      </c>
    </row>
    <row r="9" spans="1:2" ht="17.25" customHeight="1" x14ac:dyDescent="0.2">
      <c r="A9" s="41"/>
    </row>
    <row r="10" spans="1:2" ht="23.25" customHeight="1" x14ac:dyDescent="0.2">
      <c r="A10" s="40" t="s">
        <v>6</v>
      </c>
      <c r="B10" s="68" t="s">
        <v>7</v>
      </c>
    </row>
    <row r="11" spans="1:2" ht="17.25" customHeight="1" x14ac:dyDescent="0.2">
      <c r="A11" s="42" t="s">
        <v>8</v>
      </c>
    </row>
    <row r="12" spans="1:2" ht="17.25" customHeight="1" x14ac:dyDescent="0.2">
      <c r="A12" s="41" t="s">
        <v>9</v>
      </c>
    </row>
    <row r="13" spans="1:2" ht="17.25" customHeight="1" x14ac:dyDescent="0.2">
      <c r="A13" s="41" t="s">
        <v>10</v>
      </c>
    </row>
    <row r="14" spans="1:2" ht="17.25" customHeight="1" x14ac:dyDescent="0.2">
      <c r="A14" s="43" t="s">
        <v>11</v>
      </c>
    </row>
    <row r="15" spans="1:2" ht="17.25" customHeight="1" x14ac:dyDescent="0.2">
      <c r="A15" s="41" t="s">
        <v>12</v>
      </c>
    </row>
    <row r="16" spans="1:2" ht="17.25" customHeight="1" x14ac:dyDescent="0.2">
      <c r="A16" s="41"/>
    </row>
    <row r="17" spans="1:1" ht="23.25" customHeight="1" x14ac:dyDescent="0.2">
      <c r="A17" s="40" t="s">
        <v>13</v>
      </c>
    </row>
    <row r="18" spans="1:1" ht="17.25" customHeight="1" x14ac:dyDescent="0.2">
      <c r="A18" s="43" t="s">
        <v>14</v>
      </c>
    </row>
    <row r="19" spans="1:1" ht="17.25" customHeight="1" x14ac:dyDescent="0.2">
      <c r="A19" s="43" t="s">
        <v>15</v>
      </c>
    </row>
    <row r="20" spans="1:1" ht="17.25" customHeight="1" x14ac:dyDescent="0.2">
      <c r="A20" s="64" t="s">
        <v>16</v>
      </c>
    </row>
    <row r="21" spans="1:1" ht="17.25" customHeight="1" x14ac:dyDescent="0.2">
      <c r="A21" s="44"/>
    </row>
    <row r="22" spans="1:1" ht="23.25" customHeight="1" x14ac:dyDescent="0.2">
      <c r="A22" s="40" t="s">
        <v>17</v>
      </c>
    </row>
    <row r="23" spans="1:1" ht="17.25" customHeight="1" x14ac:dyDescent="0.2">
      <c r="A23" s="44" t="s">
        <v>18</v>
      </c>
    </row>
    <row r="24" spans="1:1" ht="17.25" customHeight="1" x14ac:dyDescent="0.2">
      <c r="A24" s="44"/>
    </row>
    <row r="25" spans="1:1" ht="23.25" customHeight="1" x14ac:dyDescent="0.2">
      <c r="A25" s="40" t="s">
        <v>19</v>
      </c>
    </row>
    <row r="26" spans="1:1" ht="17.25" customHeight="1" x14ac:dyDescent="0.2">
      <c r="A26" s="45" t="s">
        <v>20</v>
      </c>
    </row>
    <row r="27" spans="1:1" ht="32.25" customHeight="1" x14ac:dyDescent="0.2">
      <c r="A27" s="43" t="s">
        <v>21</v>
      </c>
    </row>
    <row r="28" spans="1:1" ht="17.25" customHeight="1" x14ac:dyDescent="0.2">
      <c r="A28" s="45" t="s">
        <v>22</v>
      </c>
    </row>
    <row r="29" spans="1:1" ht="32.25" customHeight="1" x14ac:dyDescent="0.2">
      <c r="A29" s="43" t="s">
        <v>23</v>
      </c>
    </row>
    <row r="30" spans="1:1" ht="17.25" customHeight="1" x14ac:dyDescent="0.2">
      <c r="A30" s="45" t="s">
        <v>24</v>
      </c>
    </row>
    <row r="31" spans="1:1" ht="17.25" customHeight="1" x14ac:dyDescent="0.2">
      <c r="A31" s="43" t="s">
        <v>25</v>
      </c>
    </row>
    <row r="32" spans="1:1" ht="17.25" customHeight="1" x14ac:dyDescent="0.2">
      <c r="A32" s="45" t="s">
        <v>26</v>
      </c>
    </row>
    <row r="33" spans="1:1" ht="32.25" customHeight="1" x14ac:dyDescent="0.2">
      <c r="A33" s="43" t="s">
        <v>27</v>
      </c>
    </row>
    <row r="34" spans="1:1" ht="32.25" customHeight="1" x14ac:dyDescent="0.2">
      <c r="A34" s="42" t="s">
        <v>28</v>
      </c>
    </row>
    <row r="35" spans="1:1" ht="17.25" customHeight="1" x14ac:dyDescent="0.2">
      <c r="A35" s="45" t="s">
        <v>29</v>
      </c>
    </row>
    <row r="36" spans="1:1" ht="32.25" customHeight="1" x14ac:dyDescent="0.2">
      <c r="A36" s="43" t="s">
        <v>30</v>
      </c>
    </row>
    <row r="37" spans="1:1" ht="32.25" customHeight="1" x14ac:dyDescent="0.2">
      <c r="A37" s="43" t="s">
        <v>31</v>
      </c>
    </row>
    <row r="38" spans="1:1" ht="32.25" customHeight="1" x14ac:dyDescent="0.2">
      <c r="A38" s="43" t="s">
        <v>32</v>
      </c>
    </row>
    <row r="39" spans="1:1" ht="17.25" customHeight="1" x14ac:dyDescent="0.2">
      <c r="A39" s="42"/>
    </row>
    <row r="40" spans="1:1" ht="22.5" customHeight="1" x14ac:dyDescent="0.2">
      <c r="A40" s="40" t="s">
        <v>33</v>
      </c>
    </row>
    <row r="41" spans="1:1" ht="17.25" customHeight="1" x14ac:dyDescent="0.2">
      <c r="A41" s="49" t="s">
        <v>34</v>
      </c>
    </row>
    <row r="42" spans="1:1" ht="17.25" customHeight="1" x14ac:dyDescent="0.2">
      <c r="A42" s="46" t="s">
        <v>35</v>
      </c>
    </row>
    <row r="43" spans="1:1" ht="17.25" customHeight="1" x14ac:dyDescent="0.2">
      <c r="A43" s="44" t="s">
        <v>36</v>
      </c>
    </row>
    <row r="44" spans="1:1" ht="32.25" customHeight="1" x14ac:dyDescent="0.2">
      <c r="A44" s="44" t="s">
        <v>37</v>
      </c>
    </row>
    <row r="45" spans="1:1" ht="32.25" customHeight="1" x14ac:dyDescent="0.2">
      <c r="A45" s="44" t="s">
        <v>38</v>
      </c>
    </row>
    <row r="46" spans="1:1" ht="17.25" customHeight="1" x14ac:dyDescent="0.2">
      <c r="A46" s="47" t="s">
        <v>39</v>
      </c>
    </row>
    <row r="47" spans="1:1" ht="32.25" customHeight="1" x14ac:dyDescent="0.2">
      <c r="A47" s="43" t="s">
        <v>40</v>
      </c>
    </row>
    <row r="48" spans="1:1" ht="32.25" customHeight="1" x14ac:dyDescent="0.2">
      <c r="A48" s="43" t="s">
        <v>41</v>
      </c>
    </row>
    <row r="49" spans="1:1" ht="32.25" customHeight="1" x14ac:dyDescent="0.2">
      <c r="A49" s="44" t="s">
        <v>42</v>
      </c>
    </row>
    <row r="50" spans="1:1" ht="17.25" customHeight="1" x14ac:dyDescent="0.2">
      <c r="A50" s="44" t="s">
        <v>43</v>
      </c>
    </row>
    <row r="51" spans="1:1" ht="17.25" customHeight="1" x14ac:dyDescent="0.2">
      <c r="A51" s="44" t="s">
        <v>44</v>
      </c>
    </row>
    <row r="52" spans="1:1" ht="17.25" customHeight="1" x14ac:dyDescent="0.2">
      <c r="A52" s="44"/>
    </row>
    <row r="53" spans="1:1" ht="22.5" customHeight="1" x14ac:dyDescent="0.2">
      <c r="A53" s="40" t="s">
        <v>45</v>
      </c>
    </row>
    <row r="54" spans="1:1" ht="32.25" customHeight="1" x14ac:dyDescent="0.2">
      <c r="A54" s="103" t="s">
        <v>46</v>
      </c>
    </row>
    <row r="55" spans="1:1" ht="17.25" customHeight="1" x14ac:dyDescent="0.2">
      <c r="A55" s="48" t="s">
        <v>47</v>
      </c>
    </row>
    <row r="56" spans="1:1" ht="17.25" customHeight="1" x14ac:dyDescent="0.2">
      <c r="A56" s="49" t="s">
        <v>48</v>
      </c>
    </row>
    <row r="57" spans="1:1" ht="17.25" customHeight="1" x14ac:dyDescent="0.2">
      <c r="A57" s="64" t="s">
        <v>49</v>
      </c>
    </row>
    <row r="58" spans="1:1" ht="17.25" customHeight="1" x14ac:dyDescent="0.2">
      <c r="A58" s="50" t="s">
        <v>50</v>
      </c>
    </row>
    <row r="59" spans="1:1" x14ac:dyDescent="0.2"/>
    <row r="61" spans="1:1" hidden="1" x14ac:dyDescent="0.2">
      <c r="A61" s="51"/>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6" sqref="G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9" t="s">
        <v>51</v>
      </c>
      <c r="B1" s="149"/>
      <c r="C1" s="149"/>
      <c r="D1" s="149"/>
      <c r="E1" s="149"/>
      <c r="F1" s="149"/>
      <c r="G1" s="16"/>
      <c r="H1" s="16"/>
      <c r="I1" s="16"/>
      <c r="J1" s="16"/>
      <c r="K1" s="16"/>
    </row>
    <row r="2" spans="1:11" ht="21" customHeight="1" x14ac:dyDescent="0.2">
      <c r="A2" s="2" t="s">
        <v>52</v>
      </c>
      <c r="B2" s="150" t="s">
        <v>169</v>
      </c>
      <c r="C2" s="150"/>
      <c r="D2" s="150"/>
      <c r="E2" s="150"/>
      <c r="F2" s="150"/>
      <c r="G2" s="16"/>
      <c r="H2" s="16"/>
      <c r="I2" s="16"/>
      <c r="J2" s="16"/>
      <c r="K2" s="16"/>
    </row>
    <row r="3" spans="1:11" ht="21" customHeight="1" x14ac:dyDescent="0.2">
      <c r="A3" s="2" t="s">
        <v>53</v>
      </c>
      <c r="B3" s="150" t="s">
        <v>170</v>
      </c>
      <c r="C3" s="150"/>
      <c r="D3" s="150"/>
      <c r="E3" s="150"/>
      <c r="F3" s="150"/>
      <c r="G3" s="16"/>
      <c r="H3" s="16"/>
      <c r="I3" s="16"/>
      <c r="J3" s="16"/>
      <c r="K3" s="16"/>
    </row>
    <row r="4" spans="1:11" ht="21" customHeight="1" x14ac:dyDescent="0.2">
      <c r="A4" s="2" t="s">
        <v>54</v>
      </c>
      <c r="B4" s="151">
        <v>44743</v>
      </c>
      <c r="C4" s="151"/>
      <c r="D4" s="151"/>
      <c r="E4" s="151"/>
      <c r="F4" s="151"/>
      <c r="G4" s="16"/>
      <c r="H4" s="16"/>
      <c r="I4" s="16"/>
      <c r="J4" s="16"/>
      <c r="K4" s="16"/>
    </row>
    <row r="5" spans="1:11" ht="21" customHeight="1" x14ac:dyDescent="0.2">
      <c r="A5" s="2" t="s">
        <v>55</v>
      </c>
      <c r="B5" s="151">
        <v>44906</v>
      </c>
      <c r="C5" s="151"/>
      <c r="D5" s="151"/>
      <c r="E5" s="151"/>
      <c r="F5" s="151"/>
      <c r="G5" s="16"/>
      <c r="H5" s="16"/>
      <c r="I5" s="16"/>
      <c r="J5" s="16"/>
      <c r="K5" s="16"/>
    </row>
    <row r="6" spans="1:11" ht="21" customHeight="1" x14ac:dyDescent="0.2">
      <c r="A6" s="2" t="s">
        <v>56</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22"/>
      <c r="H6" s="16"/>
      <c r="I6" s="16"/>
      <c r="J6" s="16"/>
      <c r="K6" s="16"/>
    </row>
    <row r="7" spans="1:11" ht="21" customHeight="1" x14ac:dyDescent="0.2">
      <c r="A7" s="2" t="s">
        <v>57</v>
      </c>
      <c r="B7" s="147" t="s">
        <v>89</v>
      </c>
      <c r="C7" s="147"/>
      <c r="D7" s="147"/>
      <c r="E7" s="147"/>
      <c r="F7" s="147"/>
      <c r="G7" s="22"/>
      <c r="H7" s="16"/>
      <c r="I7" s="16"/>
      <c r="J7" s="16"/>
      <c r="K7" s="16"/>
    </row>
    <row r="8" spans="1:11" ht="21" customHeight="1" x14ac:dyDescent="0.2">
      <c r="A8" s="2" t="s">
        <v>59</v>
      </c>
      <c r="B8" s="147" t="s">
        <v>265</v>
      </c>
      <c r="C8" s="147"/>
      <c r="D8" s="147"/>
      <c r="E8" s="147"/>
      <c r="F8" s="147"/>
      <c r="G8" s="22"/>
      <c r="H8" s="16"/>
      <c r="I8" s="16"/>
      <c r="J8" s="16"/>
      <c r="K8" s="16"/>
    </row>
    <row r="9" spans="1:11" ht="66.75" customHeight="1" x14ac:dyDescent="0.2">
      <c r="A9" s="146" t="s">
        <v>60</v>
      </c>
      <c r="B9" s="146"/>
      <c r="C9" s="146"/>
      <c r="D9" s="146"/>
      <c r="E9" s="146"/>
      <c r="F9" s="146"/>
      <c r="G9" s="22"/>
      <c r="H9" s="16"/>
      <c r="I9" s="16"/>
      <c r="J9" s="16"/>
      <c r="K9" s="16"/>
    </row>
    <row r="10" spans="1:11" s="92" customFormat="1" ht="36" customHeight="1" x14ac:dyDescent="0.2">
      <c r="A10" s="86" t="s">
        <v>61</v>
      </c>
      <c r="B10" s="87" t="s">
        <v>62</v>
      </c>
      <c r="C10" s="87" t="s">
        <v>63</v>
      </c>
      <c r="D10" s="88"/>
      <c r="E10" s="89" t="s">
        <v>29</v>
      </c>
      <c r="F10" s="90" t="s">
        <v>64</v>
      </c>
      <c r="G10" s="91"/>
      <c r="H10" s="91"/>
      <c r="I10" s="91"/>
      <c r="J10" s="91"/>
      <c r="K10" s="91"/>
    </row>
    <row r="11" spans="1:11" ht="27.75" customHeight="1" x14ac:dyDescent="0.2">
      <c r="A11" s="7" t="s">
        <v>65</v>
      </c>
      <c r="B11" s="58">
        <f>B15+B16+B17</f>
        <v>4919.91</v>
      </c>
      <c r="C11" s="65" t="str">
        <f>IF(Travel!B6="",A34,Travel!B6)</f>
        <v>Figures exclude GST</v>
      </c>
      <c r="D11" s="5"/>
      <c r="E11" s="7" t="s">
        <v>66</v>
      </c>
      <c r="F11" s="31">
        <f>'Gifts and benefits'!C52</f>
        <v>31</v>
      </c>
      <c r="G11" s="28"/>
      <c r="H11" s="28"/>
      <c r="I11" s="28"/>
      <c r="J11" s="28"/>
      <c r="K11" s="28"/>
    </row>
    <row r="12" spans="1:11" ht="27.75" customHeight="1" x14ac:dyDescent="0.2">
      <c r="A12" s="7" t="s">
        <v>24</v>
      </c>
      <c r="B12" s="58">
        <f>Hospitality!B25</f>
        <v>0</v>
      </c>
      <c r="C12" s="65" t="str">
        <f>IF(Hospitality!B6="",A34,Hospitality!B6)</f>
        <v>Figures exclude GST</v>
      </c>
      <c r="D12" s="5"/>
      <c r="E12" s="7" t="s">
        <v>67</v>
      </c>
      <c r="F12" s="31">
        <f>'Gifts and benefits'!C53</f>
        <v>9</v>
      </c>
      <c r="G12" s="28"/>
      <c r="H12" s="28"/>
      <c r="I12" s="28"/>
      <c r="J12" s="28"/>
      <c r="K12" s="28"/>
    </row>
    <row r="13" spans="1:11" ht="27.75" customHeight="1" x14ac:dyDescent="0.2">
      <c r="A13" s="7" t="s">
        <v>68</v>
      </c>
      <c r="B13" s="58">
        <f>'All other expenses'!B25</f>
        <v>4780.43</v>
      </c>
      <c r="C13" s="65" t="str">
        <f>IF('All other expenses'!B6="",A34,'All other expenses'!B6)</f>
        <v>Figures exclude GST</v>
      </c>
      <c r="D13" s="5"/>
      <c r="E13" s="7" t="s">
        <v>69</v>
      </c>
      <c r="F13" s="31">
        <f>'Gifts and benefits'!C54</f>
        <v>22</v>
      </c>
      <c r="G13" s="16"/>
      <c r="H13" s="16"/>
      <c r="I13" s="16"/>
      <c r="J13" s="16"/>
      <c r="K13" s="16"/>
    </row>
    <row r="14" spans="1:11" ht="12.75" customHeight="1" x14ac:dyDescent="0.2">
      <c r="A14" s="6"/>
      <c r="B14" s="59"/>
      <c r="C14" s="66"/>
      <c r="D14" s="32"/>
      <c r="E14" s="5"/>
      <c r="F14" s="33"/>
      <c r="G14" s="16"/>
      <c r="H14" s="16"/>
      <c r="I14" s="16"/>
      <c r="J14" s="16"/>
      <c r="K14" s="16"/>
    </row>
    <row r="15" spans="1:11" ht="27.75" customHeight="1" x14ac:dyDescent="0.2">
      <c r="A15" s="8" t="s">
        <v>70</v>
      </c>
      <c r="B15" s="60">
        <f>Travel!B26</f>
        <v>2352.8000000000002</v>
      </c>
      <c r="C15" s="67" t="str">
        <f>C11</f>
        <v>Figures exclude GST</v>
      </c>
      <c r="D15" s="5"/>
      <c r="E15" s="5"/>
      <c r="F15" s="33"/>
      <c r="G15" s="16"/>
      <c r="H15" s="16"/>
      <c r="I15" s="16"/>
      <c r="J15" s="16"/>
      <c r="K15" s="16"/>
    </row>
    <row r="16" spans="1:11" ht="27.75" customHeight="1" x14ac:dyDescent="0.2">
      <c r="A16" s="8" t="s">
        <v>71</v>
      </c>
      <c r="B16" s="60">
        <f>Travel!B58</f>
        <v>2511.69</v>
      </c>
      <c r="C16" s="67" t="str">
        <f>C11</f>
        <v>Figures exclude GST</v>
      </c>
      <c r="D16" s="34"/>
      <c r="E16" s="5"/>
      <c r="F16" s="35"/>
      <c r="G16" s="16"/>
      <c r="H16" s="16"/>
      <c r="I16" s="16"/>
      <c r="J16" s="16"/>
      <c r="K16" s="16"/>
    </row>
    <row r="17" spans="1:11" ht="27.75" customHeight="1" x14ac:dyDescent="0.2">
      <c r="A17" s="8" t="s">
        <v>72</v>
      </c>
      <c r="B17" s="60">
        <f>Travel!B70</f>
        <v>55.42</v>
      </c>
      <c r="C17" s="67" t="str">
        <f>C11</f>
        <v>Figures exclude GST</v>
      </c>
      <c r="D17" s="5"/>
      <c r="E17" s="5"/>
      <c r="F17" s="35"/>
      <c r="G17" s="16"/>
      <c r="H17" s="16"/>
      <c r="I17" s="16"/>
      <c r="J17" s="16"/>
      <c r="K17" s="16"/>
    </row>
    <row r="18" spans="1:11" ht="27.75" customHeight="1" x14ac:dyDescent="0.2">
      <c r="A18" s="16"/>
      <c r="B18" s="18"/>
      <c r="C18" s="16"/>
      <c r="D18" s="4"/>
      <c r="E18" s="4"/>
      <c r="F18" s="27"/>
      <c r="G18" s="16"/>
      <c r="H18" s="16"/>
      <c r="I18" s="16"/>
      <c r="J18" s="16"/>
      <c r="K18" s="16"/>
    </row>
    <row r="19" spans="1:11" x14ac:dyDescent="0.2">
      <c r="A19" s="17" t="s">
        <v>73</v>
      </c>
      <c r="B19" s="18"/>
      <c r="C19" s="16"/>
      <c r="D19" s="16"/>
      <c r="E19" s="16"/>
      <c r="F19" s="16"/>
      <c r="G19" s="16"/>
      <c r="H19" s="16"/>
      <c r="I19" s="16"/>
      <c r="J19" s="16"/>
      <c r="K19" s="16"/>
    </row>
    <row r="20" spans="1:11" x14ac:dyDescent="0.2">
      <c r="A20" s="19" t="s">
        <v>74</v>
      </c>
      <c r="D20" s="16"/>
      <c r="E20" s="16"/>
      <c r="F20" s="16"/>
      <c r="G20" s="16"/>
      <c r="H20" s="16"/>
      <c r="I20" s="16"/>
      <c r="J20" s="16"/>
      <c r="K20" s="16"/>
    </row>
    <row r="21" spans="1:11" ht="12.6" customHeight="1" x14ac:dyDescent="0.2">
      <c r="A21" s="19" t="s">
        <v>75</v>
      </c>
      <c r="D21" s="16"/>
      <c r="E21" s="16"/>
      <c r="F21" s="16"/>
      <c r="G21" s="16"/>
      <c r="H21" s="16"/>
      <c r="I21" s="16"/>
      <c r="J21" s="16"/>
      <c r="K21" s="16"/>
    </row>
    <row r="22" spans="1:11" ht="12.6" customHeight="1" x14ac:dyDescent="0.2">
      <c r="A22" s="19" t="s">
        <v>76</v>
      </c>
      <c r="D22" s="16"/>
      <c r="E22" s="16"/>
      <c r="F22" s="16"/>
      <c r="G22" s="16"/>
      <c r="H22" s="16"/>
      <c r="I22" s="16"/>
      <c r="J22" s="16"/>
      <c r="K22" s="16"/>
    </row>
    <row r="23" spans="1:11" ht="12.6" customHeight="1" x14ac:dyDescent="0.2">
      <c r="A23" s="19" t="s">
        <v>77</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78</v>
      </c>
      <c r="B25" s="12"/>
      <c r="C25" s="12"/>
      <c r="D25" s="12"/>
      <c r="E25" s="12"/>
      <c r="F25" s="12"/>
      <c r="G25" s="16"/>
      <c r="H25" s="16"/>
      <c r="I25" s="16"/>
      <c r="J25" s="16"/>
      <c r="K25" s="16"/>
    </row>
    <row r="26" spans="1:11" ht="12.75" hidden="1" customHeight="1" x14ac:dyDescent="0.2">
      <c r="A26" s="10" t="s">
        <v>79</v>
      </c>
      <c r="B26" s="3"/>
      <c r="C26" s="3"/>
      <c r="D26" s="10"/>
      <c r="E26" s="10"/>
      <c r="F26" s="10"/>
      <c r="G26" s="16"/>
      <c r="H26" s="16"/>
      <c r="I26" s="16"/>
      <c r="J26" s="16"/>
      <c r="K26" s="16"/>
    </row>
    <row r="27" spans="1:11" hidden="1" x14ac:dyDescent="0.2">
      <c r="A27" s="9" t="s">
        <v>80</v>
      </c>
      <c r="B27" s="9"/>
      <c r="C27" s="9"/>
      <c r="D27" s="9"/>
      <c r="E27" s="9"/>
      <c r="F27" s="9"/>
      <c r="G27" s="16"/>
      <c r="H27" s="16"/>
      <c r="I27" s="16"/>
      <c r="J27" s="16"/>
      <c r="K27" s="16"/>
    </row>
    <row r="28" spans="1:11" hidden="1" x14ac:dyDescent="0.2">
      <c r="A28" s="9" t="s">
        <v>81</v>
      </c>
      <c r="B28" s="9"/>
      <c r="C28" s="9"/>
      <c r="D28" s="9"/>
      <c r="E28" s="9"/>
      <c r="F28" s="9"/>
      <c r="G28" s="16"/>
      <c r="H28" s="16"/>
      <c r="I28" s="16"/>
      <c r="J28" s="16"/>
      <c r="K28" s="16"/>
    </row>
    <row r="29" spans="1:11" hidden="1" x14ac:dyDescent="0.2">
      <c r="A29" s="10" t="s">
        <v>82</v>
      </c>
      <c r="B29" s="10"/>
      <c r="C29" s="10"/>
      <c r="D29" s="10"/>
      <c r="E29" s="10"/>
      <c r="F29" s="10"/>
      <c r="G29" s="16"/>
      <c r="H29" s="16"/>
      <c r="I29" s="16"/>
      <c r="J29" s="16"/>
      <c r="K29" s="16"/>
    </row>
    <row r="30" spans="1:11" hidden="1" x14ac:dyDescent="0.2">
      <c r="A30" s="10" t="s">
        <v>83</v>
      </c>
      <c r="B30" s="10"/>
      <c r="C30" s="10"/>
      <c r="D30" s="10"/>
      <c r="E30" s="10"/>
      <c r="F30" s="10"/>
      <c r="G30" s="16"/>
      <c r="H30" s="16"/>
      <c r="I30" s="16"/>
      <c r="J30" s="16"/>
      <c r="K30" s="16"/>
    </row>
    <row r="31" spans="1:11" hidden="1" x14ac:dyDescent="0.2">
      <c r="A31" s="9" t="s">
        <v>84</v>
      </c>
      <c r="B31" s="9"/>
      <c r="C31" s="9"/>
      <c r="D31" s="9"/>
      <c r="E31" s="9"/>
      <c r="F31" s="9"/>
      <c r="G31" s="16"/>
      <c r="H31" s="16"/>
      <c r="I31" s="16"/>
      <c r="J31" s="16"/>
      <c r="K31" s="16"/>
    </row>
    <row r="32" spans="1:11" hidden="1" x14ac:dyDescent="0.2">
      <c r="A32" s="9" t="s">
        <v>85</v>
      </c>
      <c r="B32" s="9"/>
      <c r="C32" s="9"/>
      <c r="D32" s="9"/>
      <c r="E32" s="9"/>
      <c r="F32" s="9"/>
      <c r="G32" s="16"/>
      <c r="H32" s="16"/>
      <c r="I32" s="16"/>
      <c r="J32" s="16"/>
      <c r="K32" s="16"/>
    </row>
    <row r="33" spans="1:11" hidden="1" x14ac:dyDescent="0.2">
      <c r="A33" s="9" t="s">
        <v>86</v>
      </c>
      <c r="B33" s="9"/>
      <c r="C33" s="9"/>
      <c r="D33" s="9"/>
      <c r="E33" s="9"/>
      <c r="F33" s="9"/>
      <c r="G33" s="16"/>
      <c r="H33" s="16"/>
      <c r="I33" s="16"/>
      <c r="J33" s="16"/>
      <c r="K33" s="16"/>
    </row>
    <row r="34" spans="1:11" hidden="1" x14ac:dyDescent="0.2">
      <c r="A34" s="10" t="s">
        <v>87</v>
      </c>
      <c r="B34" s="10"/>
      <c r="C34" s="10"/>
      <c r="D34" s="10"/>
      <c r="E34" s="10"/>
      <c r="F34" s="10"/>
      <c r="G34" s="16"/>
      <c r="H34" s="16"/>
      <c r="I34" s="16"/>
      <c r="J34" s="16"/>
      <c r="K34" s="16"/>
    </row>
    <row r="35" spans="1:11" hidden="1" x14ac:dyDescent="0.2">
      <c r="A35" s="10" t="s">
        <v>88</v>
      </c>
      <c r="B35" s="10"/>
      <c r="C35" s="10"/>
      <c r="D35" s="10"/>
      <c r="E35" s="10"/>
      <c r="F35" s="10"/>
      <c r="G35" s="16"/>
      <c r="H35" s="16"/>
      <c r="I35" s="16"/>
      <c r="J35" s="16"/>
      <c r="K35" s="16"/>
    </row>
    <row r="36" spans="1:11" hidden="1" x14ac:dyDescent="0.2">
      <c r="A36" s="9" t="s">
        <v>58</v>
      </c>
      <c r="B36" s="62"/>
      <c r="C36" s="62"/>
      <c r="D36" s="62"/>
      <c r="E36" s="62"/>
      <c r="F36" s="62"/>
      <c r="G36" s="16"/>
      <c r="H36" s="16"/>
      <c r="I36" s="16"/>
      <c r="J36" s="16"/>
      <c r="K36" s="16"/>
    </row>
    <row r="37" spans="1:11" hidden="1" x14ac:dyDescent="0.2">
      <c r="A37" s="9" t="s">
        <v>89</v>
      </c>
      <c r="B37" s="62"/>
      <c r="C37" s="62"/>
      <c r="D37" s="62"/>
      <c r="E37" s="62"/>
      <c r="F37" s="62"/>
      <c r="G37" s="16"/>
      <c r="H37" s="16"/>
      <c r="I37" s="16"/>
      <c r="J37" s="16"/>
      <c r="K37" s="16"/>
    </row>
    <row r="38" spans="1:11" hidden="1" x14ac:dyDescent="0.2">
      <c r="A38" s="9" t="s">
        <v>168</v>
      </c>
      <c r="B38" s="62"/>
      <c r="C38" s="62"/>
      <c r="D38" s="62"/>
      <c r="E38" s="62"/>
      <c r="F38" s="62"/>
      <c r="G38" s="16"/>
      <c r="H38" s="16"/>
      <c r="I38" s="16"/>
      <c r="J38" s="16"/>
      <c r="K38" s="16"/>
    </row>
    <row r="39" spans="1:11" hidden="1" x14ac:dyDescent="0.2">
      <c r="A39" s="10" t="s">
        <v>90</v>
      </c>
      <c r="B39" s="3"/>
      <c r="C39" s="3"/>
      <c r="D39" s="3"/>
      <c r="E39" s="3"/>
      <c r="F39" s="3"/>
      <c r="G39" s="16"/>
      <c r="H39" s="16"/>
      <c r="I39" s="16"/>
      <c r="J39" s="16"/>
      <c r="K39" s="16"/>
    </row>
    <row r="40" spans="1:11" hidden="1" x14ac:dyDescent="0.2">
      <c r="A40" s="3" t="s">
        <v>91</v>
      </c>
      <c r="B40" s="3"/>
      <c r="C40" s="3"/>
      <c r="D40" s="3"/>
      <c r="E40" s="3"/>
      <c r="F40" s="3"/>
      <c r="G40" s="16"/>
      <c r="H40" s="16"/>
      <c r="I40" s="16"/>
      <c r="J40" s="16"/>
      <c r="K40" s="16"/>
    </row>
    <row r="41" spans="1:11" hidden="1" x14ac:dyDescent="0.2">
      <c r="A41" s="3" t="s">
        <v>92</v>
      </c>
      <c r="B41" s="3"/>
      <c r="C41" s="3"/>
      <c r="D41" s="3"/>
      <c r="E41" s="3"/>
      <c r="F41" s="3"/>
      <c r="G41" s="16"/>
      <c r="H41" s="16"/>
      <c r="I41" s="16"/>
      <c r="J41" s="16"/>
      <c r="K41" s="16"/>
    </row>
    <row r="42" spans="1:11" hidden="1" x14ac:dyDescent="0.2">
      <c r="A42" s="3" t="s">
        <v>93</v>
      </c>
      <c r="B42" s="3"/>
      <c r="C42" s="3"/>
      <c r="D42" s="3"/>
      <c r="E42" s="3"/>
      <c r="F42" s="3"/>
      <c r="G42" s="16"/>
      <c r="H42" s="16"/>
      <c r="I42" s="16"/>
      <c r="J42" s="16"/>
      <c r="K42" s="16"/>
    </row>
    <row r="43" spans="1:11" hidden="1" x14ac:dyDescent="0.2">
      <c r="A43" s="3" t="s">
        <v>94</v>
      </c>
      <c r="B43" s="3"/>
      <c r="C43" s="3"/>
      <c r="D43" s="3"/>
      <c r="E43" s="3"/>
      <c r="F43" s="3"/>
      <c r="G43" s="16"/>
      <c r="H43" s="16"/>
      <c r="I43" s="16"/>
      <c r="J43" s="16"/>
      <c r="K43" s="16"/>
    </row>
    <row r="44" spans="1:11" hidden="1" x14ac:dyDescent="0.2">
      <c r="A44" s="3" t="s">
        <v>95</v>
      </c>
      <c r="B44" s="3"/>
      <c r="C44" s="3"/>
      <c r="D44" s="3"/>
      <c r="E44" s="3"/>
      <c r="F44" s="3"/>
      <c r="G44" s="16"/>
      <c r="H44" s="16"/>
      <c r="I44" s="16"/>
      <c r="J44" s="16"/>
      <c r="K44" s="16"/>
    </row>
    <row r="45" spans="1:11" hidden="1" x14ac:dyDescent="0.2">
      <c r="A45" s="63" t="s">
        <v>96</v>
      </c>
      <c r="B45" s="62"/>
      <c r="C45" s="62"/>
      <c r="D45" s="62"/>
      <c r="E45" s="62"/>
      <c r="F45" s="62"/>
      <c r="G45" s="16"/>
      <c r="H45" s="16"/>
      <c r="I45" s="16"/>
      <c r="J45" s="16"/>
      <c r="K45" s="16"/>
    </row>
    <row r="46" spans="1:11" hidden="1" x14ac:dyDescent="0.2">
      <c r="A46" s="62" t="s">
        <v>97</v>
      </c>
      <c r="B46" s="62"/>
      <c r="C46" s="62"/>
      <c r="D46" s="62"/>
      <c r="E46" s="62"/>
      <c r="F46" s="62"/>
      <c r="G46" s="16"/>
      <c r="H46" s="16"/>
      <c r="I46" s="16"/>
      <c r="J46" s="16"/>
      <c r="K46" s="16"/>
    </row>
    <row r="47" spans="1:11" hidden="1" x14ac:dyDescent="0.2">
      <c r="A47" s="36">
        <v>-20000</v>
      </c>
      <c r="B47" s="3"/>
      <c r="C47" s="3"/>
      <c r="D47" s="3"/>
      <c r="E47" s="3"/>
      <c r="F47" s="3"/>
      <c r="G47" s="16"/>
      <c r="H47" s="16"/>
      <c r="I47" s="16"/>
      <c r="J47" s="16"/>
      <c r="K47" s="16"/>
    </row>
    <row r="48" spans="1:11" ht="25.5" hidden="1" x14ac:dyDescent="0.2">
      <c r="A48" s="80" t="s">
        <v>98</v>
      </c>
      <c r="B48" s="62"/>
      <c r="C48" s="62"/>
      <c r="D48" s="62"/>
      <c r="E48" s="62"/>
      <c r="F48" s="62"/>
      <c r="G48" s="16"/>
      <c r="H48" s="16"/>
      <c r="I48" s="16"/>
      <c r="J48" s="16"/>
      <c r="K48" s="16"/>
    </row>
    <row r="49" spans="1:11" ht="25.5" hidden="1" x14ac:dyDescent="0.2">
      <c r="A49" s="80" t="s">
        <v>99</v>
      </c>
      <c r="B49" s="62"/>
      <c r="C49" s="62"/>
      <c r="D49" s="62"/>
      <c r="E49" s="62"/>
      <c r="F49" s="62"/>
      <c r="G49" s="16"/>
      <c r="H49" s="16"/>
      <c r="I49" s="16"/>
      <c r="J49" s="16"/>
      <c r="K49" s="16"/>
    </row>
    <row r="50" spans="1:11" ht="25.5" hidden="1" x14ac:dyDescent="0.2">
      <c r="A50" s="81" t="s">
        <v>100</v>
      </c>
      <c r="B50" s="3"/>
      <c r="C50" s="3"/>
      <c r="D50" s="3"/>
      <c r="E50" s="3"/>
      <c r="F50" s="3"/>
      <c r="G50" s="16"/>
      <c r="H50" s="16"/>
      <c r="I50" s="16"/>
      <c r="J50" s="16"/>
      <c r="K50" s="16"/>
    </row>
    <row r="51" spans="1:11" ht="25.5" hidden="1" x14ac:dyDescent="0.2">
      <c r="A51" s="81" t="s">
        <v>101</v>
      </c>
      <c r="B51" s="3"/>
      <c r="C51" s="3"/>
      <c r="D51" s="3"/>
      <c r="E51" s="3"/>
      <c r="F51" s="3"/>
      <c r="G51" s="16"/>
      <c r="H51" s="16"/>
      <c r="I51" s="16"/>
      <c r="J51" s="16"/>
      <c r="K51" s="16"/>
    </row>
    <row r="52" spans="1:11" ht="38.25" hidden="1" x14ac:dyDescent="0.2">
      <c r="A52" s="81" t="s">
        <v>102</v>
      </c>
      <c r="B52" s="73"/>
      <c r="C52" s="73"/>
      <c r="D52" s="73"/>
      <c r="E52" s="10"/>
      <c r="F52" s="10"/>
      <c r="G52" s="16"/>
      <c r="H52" s="16"/>
      <c r="I52" s="16"/>
      <c r="J52" s="16"/>
      <c r="K52" s="16"/>
    </row>
    <row r="53" spans="1:11" hidden="1" x14ac:dyDescent="0.2">
      <c r="A53" s="78" t="s">
        <v>103</v>
      </c>
      <c r="B53" s="72"/>
      <c r="C53" s="72"/>
      <c r="D53" s="72"/>
      <c r="E53" s="9"/>
      <c r="F53" s="9" t="b">
        <v>1</v>
      </c>
      <c r="G53" s="16"/>
      <c r="H53" s="16"/>
      <c r="I53" s="16"/>
      <c r="J53" s="16"/>
      <c r="K53" s="16"/>
    </row>
    <row r="54" spans="1:11" hidden="1" x14ac:dyDescent="0.2">
      <c r="A54" s="79" t="s">
        <v>104</v>
      </c>
      <c r="B54" s="78"/>
      <c r="C54" s="78"/>
      <c r="D54" s="78"/>
      <c r="E54" s="9"/>
      <c r="F54" s="9" t="b">
        <v>0</v>
      </c>
      <c r="G54" s="16"/>
      <c r="H54" s="16"/>
      <c r="I54" s="16"/>
      <c r="J54" s="16"/>
      <c r="K54" s="16"/>
    </row>
    <row r="55" spans="1:11" hidden="1" x14ac:dyDescent="0.2">
      <c r="A55" s="82"/>
      <c r="B55" s="74">
        <f>COUNT(Travel!B12:B25)</f>
        <v>8</v>
      </c>
      <c r="C55" s="74"/>
      <c r="D55" s="74">
        <f>COUNTIF(Travel!D12:D25,"*")</f>
        <v>8</v>
      </c>
      <c r="E55" s="75"/>
      <c r="F55" s="75" t="b">
        <f>MIN(B55,D55)=MAX(B55,D55)</f>
        <v>1</v>
      </c>
      <c r="G55" s="16"/>
      <c r="H55" s="16"/>
      <c r="I55" s="16"/>
      <c r="J55" s="16"/>
      <c r="K55" s="16"/>
    </row>
    <row r="56" spans="1:11" hidden="1" x14ac:dyDescent="0.2">
      <c r="A56" s="82" t="s">
        <v>105</v>
      </c>
      <c r="B56" s="74">
        <f>COUNT(Travel!B30:B57)</f>
        <v>23</v>
      </c>
      <c r="C56" s="74"/>
      <c r="D56" s="74">
        <f>COUNTIF(Travel!D30:D57,"*")</f>
        <v>23</v>
      </c>
      <c r="E56" s="75"/>
      <c r="F56" s="75" t="b">
        <f>MIN(B56,D56)=MAX(B56,D56)</f>
        <v>1</v>
      </c>
    </row>
    <row r="57" spans="1:11" hidden="1" x14ac:dyDescent="0.2">
      <c r="A57" s="83"/>
      <c r="B57" s="74">
        <f>COUNT(Travel!B62:B69)</f>
        <v>2</v>
      </c>
      <c r="C57" s="74"/>
      <c r="D57" s="74">
        <f>COUNTIF(Travel!D62:D69,"*")</f>
        <v>2</v>
      </c>
      <c r="E57" s="75"/>
      <c r="F57" s="75" t="b">
        <f>MIN(B57,D57)=MAX(B57,D57)</f>
        <v>1</v>
      </c>
    </row>
    <row r="58" spans="1:11" hidden="1" x14ac:dyDescent="0.2">
      <c r="A58" s="84" t="s">
        <v>106</v>
      </c>
      <c r="B58" s="76">
        <f>COUNT(Hospitality!B11:B24)</f>
        <v>0</v>
      </c>
      <c r="C58" s="76"/>
      <c r="D58" s="76">
        <f>COUNTIF(Hospitality!D11:D24,"*")</f>
        <v>0</v>
      </c>
      <c r="E58" s="77"/>
      <c r="F58" s="77" t="b">
        <f>MIN(B58,D58)=MAX(B58,D58)</f>
        <v>1</v>
      </c>
    </row>
    <row r="59" spans="1:11" hidden="1" x14ac:dyDescent="0.2">
      <c r="A59" s="85" t="s">
        <v>107</v>
      </c>
      <c r="B59" s="75">
        <f>COUNT('All other expenses'!B11:B24)</f>
        <v>1</v>
      </c>
      <c r="C59" s="75"/>
      <c r="D59" s="75">
        <f>COUNTIF('All other expenses'!D11:D24,"*")</f>
        <v>1</v>
      </c>
      <c r="E59" s="75"/>
      <c r="F59" s="75" t="b">
        <f>MIN(B59,D59)=MAX(B59,D59)</f>
        <v>1</v>
      </c>
    </row>
    <row r="60" spans="1:11" hidden="1" x14ac:dyDescent="0.2">
      <c r="A60" s="84" t="s">
        <v>108</v>
      </c>
      <c r="B60" s="76">
        <f>COUNTIF('Gifts and benefits'!B11:B51,"*")</f>
        <v>31</v>
      </c>
      <c r="C60" s="76">
        <f>COUNTIF('Gifts and benefits'!C11:C51,"*")</f>
        <v>31</v>
      </c>
      <c r="D60" s="76"/>
      <c r="E60" s="76">
        <f>COUNTA('Gifts and benefits'!E11:E51)</f>
        <v>31</v>
      </c>
      <c r="F60" s="77"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2"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9"/>
  <sheetViews>
    <sheetView zoomScaleNormal="100" workbookViewId="0">
      <selection activeCell="F10" sqref="F1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style="131" customWidth="1"/>
    <col min="7" max="9" width="9.140625" hidden="1" customWidth="1"/>
    <col min="10" max="13" width="0" hidden="1" customWidth="1"/>
    <col min="14" max="16384" width="9.140625" hidden="1"/>
  </cols>
  <sheetData>
    <row r="1" spans="1:6" ht="26.25" customHeight="1" x14ac:dyDescent="0.2">
      <c r="A1" s="149" t="s">
        <v>109</v>
      </c>
      <c r="B1" s="149"/>
      <c r="C1" s="149"/>
      <c r="D1" s="149"/>
      <c r="E1" s="149"/>
      <c r="F1" s="137"/>
    </row>
    <row r="2" spans="1:6" ht="21" customHeight="1" x14ac:dyDescent="0.2">
      <c r="A2" s="2" t="s">
        <v>52</v>
      </c>
      <c r="B2" s="152" t="str">
        <f>'Summary and sign-off'!B2:F2</f>
        <v xml:space="preserve">Te Manatū Waka </v>
      </c>
      <c r="C2" s="152"/>
      <c r="D2" s="152"/>
      <c r="E2" s="152"/>
      <c r="F2" s="137"/>
    </row>
    <row r="3" spans="1:6" ht="21" customHeight="1" x14ac:dyDescent="0.2">
      <c r="A3" s="2" t="s">
        <v>110</v>
      </c>
      <c r="B3" s="152" t="str">
        <f>'Summary and sign-off'!B3:F3</f>
        <v>Bryn Gandy (Acting)</v>
      </c>
      <c r="C3" s="152"/>
      <c r="D3" s="152"/>
      <c r="E3" s="152"/>
      <c r="F3" s="137"/>
    </row>
    <row r="4" spans="1:6" ht="21" customHeight="1" x14ac:dyDescent="0.2">
      <c r="A4" s="2" t="s">
        <v>111</v>
      </c>
      <c r="B4" s="152">
        <f>'Summary and sign-off'!B4:F4</f>
        <v>44743</v>
      </c>
      <c r="C4" s="152"/>
      <c r="D4" s="152"/>
      <c r="E4" s="152"/>
      <c r="F4" s="137"/>
    </row>
    <row r="5" spans="1:6" ht="21" customHeight="1" x14ac:dyDescent="0.2">
      <c r="A5" s="2" t="s">
        <v>112</v>
      </c>
      <c r="B5" s="152">
        <f>'Summary and sign-off'!B5:F5</f>
        <v>44906</v>
      </c>
      <c r="C5" s="152"/>
      <c r="D5" s="152"/>
      <c r="E5" s="152"/>
      <c r="F5" s="137"/>
    </row>
    <row r="6" spans="1:6" ht="21" customHeight="1" x14ac:dyDescent="0.2">
      <c r="A6" s="2" t="s">
        <v>113</v>
      </c>
      <c r="B6" s="147" t="s">
        <v>81</v>
      </c>
      <c r="C6" s="147"/>
      <c r="D6" s="147"/>
      <c r="E6" s="147"/>
      <c r="F6" s="137"/>
    </row>
    <row r="7" spans="1:6" ht="21" customHeight="1" x14ac:dyDescent="0.2">
      <c r="A7" s="2" t="s">
        <v>56</v>
      </c>
      <c r="B7" s="147" t="s">
        <v>83</v>
      </c>
      <c r="C7" s="147"/>
      <c r="D7" s="147"/>
      <c r="E7" s="147"/>
      <c r="F7" s="137"/>
    </row>
    <row r="8" spans="1:6" ht="36" customHeight="1" x14ac:dyDescent="0.2">
      <c r="A8" s="155" t="s">
        <v>114</v>
      </c>
      <c r="B8" s="156"/>
      <c r="C8" s="156"/>
      <c r="D8" s="156"/>
      <c r="E8" s="156"/>
      <c r="F8" s="138"/>
    </row>
    <row r="9" spans="1:6" ht="36" customHeight="1" x14ac:dyDescent="0.2">
      <c r="A9" s="157" t="s">
        <v>115</v>
      </c>
      <c r="B9" s="158"/>
      <c r="C9" s="158"/>
      <c r="D9" s="158"/>
      <c r="E9" s="158"/>
      <c r="F9" s="138"/>
    </row>
    <row r="10" spans="1:6" ht="24.75" customHeight="1" x14ac:dyDescent="0.2">
      <c r="A10" s="154" t="s">
        <v>116</v>
      </c>
      <c r="B10" s="159"/>
      <c r="C10" s="154"/>
      <c r="D10" s="154"/>
      <c r="E10" s="154"/>
      <c r="F10" s="28"/>
    </row>
    <row r="11" spans="1:6" ht="27" customHeight="1" x14ac:dyDescent="0.2">
      <c r="A11" s="23" t="s">
        <v>117</v>
      </c>
      <c r="B11" s="23" t="s">
        <v>118</v>
      </c>
      <c r="C11" s="23" t="s">
        <v>119</v>
      </c>
      <c r="D11" s="23" t="s">
        <v>120</v>
      </c>
      <c r="E11" s="23" t="s">
        <v>121</v>
      </c>
      <c r="F11" s="139"/>
    </row>
    <row r="12" spans="1:6" s="1" customFormat="1" hidden="1" x14ac:dyDescent="0.2">
      <c r="A12" s="94"/>
      <c r="B12" s="95"/>
      <c r="C12" s="96"/>
      <c r="D12" s="96"/>
      <c r="E12" s="97"/>
      <c r="F12" s="130"/>
    </row>
    <row r="13" spans="1:6" s="1" customFormat="1" ht="25.5" x14ac:dyDescent="0.2">
      <c r="A13" s="142">
        <v>44864</v>
      </c>
      <c r="B13" s="119">
        <v>8</v>
      </c>
      <c r="C13" s="134" t="s">
        <v>201</v>
      </c>
      <c r="D13" s="120" t="s">
        <v>253</v>
      </c>
      <c r="E13" s="121" t="s">
        <v>246</v>
      </c>
      <c r="F13" s="130"/>
    </row>
    <row r="14" spans="1:6" s="1" customFormat="1" ht="25.5" x14ac:dyDescent="0.2">
      <c r="A14" s="142" t="s">
        <v>200</v>
      </c>
      <c r="B14" s="119">
        <v>15</v>
      </c>
      <c r="C14" s="134" t="s">
        <v>201</v>
      </c>
      <c r="D14" s="120" t="s">
        <v>258</v>
      </c>
      <c r="E14" s="121" t="s">
        <v>246</v>
      </c>
      <c r="F14" s="130"/>
    </row>
    <row r="15" spans="1:6" s="136" customFormat="1" ht="25.5" x14ac:dyDescent="0.2">
      <c r="A15" s="143" t="s">
        <v>200</v>
      </c>
      <c r="B15" s="133">
        <v>1297.9100000000001</v>
      </c>
      <c r="C15" s="134" t="s">
        <v>201</v>
      </c>
      <c r="D15" s="134" t="s">
        <v>259</v>
      </c>
      <c r="E15" s="135" t="s">
        <v>202</v>
      </c>
      <c r="F15" s="140"/>
    </row>
    <row r="16" spans="1:6" s="1" customFormat="1" ht="25.5" x14ac:dyDescent="0.2">
      <c r="A16" s="142">
        <v>44864</v>
      </c>
      <c r="B16" s="119">
        <v>46.73</v>
      </c>
      <c r="C16" s="134" t="s">
        <v>201</v>
      </c>
      <c r="D16" s="120" t="s">
        <v>250</v>
      </c>
      <c r="E16" s="121" t="s">
        <v>202</v>
      </c>
      <c r="F16" s="130"/>
    </row>
    <row r="17" spans="1:6" s="1" customFormat="1" ht="25.5" x14ac:dyDescent="0.2">
      <c r="A17" s="142">
        <v>44864</v>
      </c>
      <c r="B17" s="119">
        <v>5</v>
      </c>
      <c r="C17" s="134" t="s">
        <v>201</v>
      </c>
      <c r="D17" s="120" t="s">
        <v>260</v>
      </c>
      <c r="E17" s="121" t="s">
        <v>202</v>
      </c>
      <c r="F17" s="130"/>
    </row>
    <row r="18" spans="1:6" s="1" customFormat="1" ht="25.5" x14ac:dyDescent="0.2">
      <c r="A18" s="142">
        <v>44867</v>
      </c>
      <c r="B18" s="119">
        <v>66.650000000000006</v>
      </c>
      <c r="C18" s="134" t="s">
        <v>201</v>
      </c>
      <c r="D18" s="120" t="s">
        <v>250</v>
      </c>
      <c r="E18" s="121" t="s">
        <v>202</v>
      </c>
      <c r="F18" s="130"/>
    </row>
    <row r="19" spans="1:6" s="1" customFormat="1" ht="25.5" x14ac:dyDescent="0.2">
      <c r="A19" s="142" t="s">
        <v>200</v>
      </c>
      <c r="B19" s="119">
        <v>873.03</v>
      </c>
      <c r="C19" s="134" t="s">
        <v>201</v>
      </c>
      <c r="D19" s="134" t="s">
        <v>205</v>
      </c>
      <c r="E19" s="121" t="s">
        <v>202</v>
      </c>
      <c r="F19" s="130"/>
    </row>
    <row r="20" spans="1:6" s="1" customFormat="1" ht="25.5" x14ac:dyDescent="0.2">
      <c r="A20" s="142">
        <v>44867</v>
      </c>
      <c r="B20" s="119">
        <v>40.479999999999997</v>
      </c>
      <c r="C20" s="134" t="s">
        <v>201</v>
      </c>
      <c r="D20" s="120" t="s">
        <v>250</v>
      </c>
      <c r="E20" s="121" t="s">
        <v>242</v>
      </c>
      <c r="F20" s="130"/>
    </row>
    <row r="21" spans="1:6" s="1" customFormat="1" x14ac:dyDescent="0.2">
      <c r="A21" s="142"/>
      <c r="B21" s="119"/>
      <c r="C21" s="120"/>
      <c r="D21" s="120"/>
      <c r="E21" s="121"/>
      <c r="F21" s="130"/>
    </row>
    <row r="22" spans="1:6" s="1" customFormat="1" ht="12.75" customHeight="1" x14ac:dyDescent="0.2">
      <c r="A22" s="142"/>
      <c r="B22" s="119"/>
      <c r="C22" s="120"/>
      <c r="D22" s="120"/>
      <c r="E22" s="121"/>
      <c r="F22" s="130"/>
    </row>
    <row r="23" spans="1:6" s="1" customFormat="1" x14ac:dyDescent="0.2">
      <c r="A23" s="144"/>
      <c r="B23" s="119"/>
      <c r="C23" s="120"/>
      <c r="D23" s="120"/>
      <c r="E23" s="121"/>
      <c r="F23" s="130"/>
    </row>
    <row r="24" spans="1:6" s="1" customFormat="1" x14ac:dyDescent="0.2">
      <c r="A24" s="144"/>
      <c r="B24" s="119"/>
      <c r="C24" s="120"/>
      <c r="D24" s="120"/>
      <c r="E24" s="121"/>
      <c r="F24" s="130"/>
    </row>
    <row r="25" spans="1:6" s="1" customFormat="1" hidden="1" x14ac:dyDescent="0.2">
      <c r="A25" s="104"/>
      <c r="B25" s="105"/>
      <c r="C25" s="106"/>
      <c r="D25" s="106"/>
      <c r="E25" s="107"/>
      <c r="F25" s="130"/>
    </row>
    <row r="26" spans="1:6" ht="19.5" customHeight="1" x14ac:dyDescent="0.2">
      <c r="A26" s="70" t="s">
        <v>122</v>
      </c>
      <c r="B26" s="71">
        <f>SUM(B12:B25)</f>
        <v>2352.8000000000002</v>
      </c>
      <c r="C26" s="129" t="str">
        <f>IF(SUBTOTAL(3,B12:B25)=SUBTOTAL(103,B12:B25),'Summary and sign-off'!$A$48,'Summary and sign-off'!$A$49)</f>
        <v>Check - there are no hidden rows with data</v>
      </c>
      <c r="D26" s="153" t="str">
        <f>IF('Summary and sign-off'!F55='Summary and sign-off'!F54,'Summary and sign-off'!A51,'Summary and sign-off'!A50)</f>
        <v>Check - each entry provides sufficient information</v>
      </c>
      <c r="E26" s="153"/>
      <c r="F26" s="137"/>
    </row>
    <row r="27" spans="1:6" ht="10.5" customHeight="1" x14ac:dyDescent="0.2">
      <c r="A27" s="16"/>
      <c r="B27" s="18"/>
      <c r="C27" s="16"/>
      <c r="D27" s="16"/>
      <c r="E27" s="16"/>
      <c r="F27" s="137"/>
    </row>
    <row r="28" spans="1:6" ht="24.75" customHeight="1" x14ac:dyDescent="0.2">
      <c r="A28" s="154" t="s">
        <v>123</v>
      </c>
      <c r="B28" s="154"/>
      <c r="C28" s="154"/>
      <c r="D28" s="154"/>
      <c r="E28" s="154"/>
      <c r="F28" s="28"/>
    </row>
    <row r="29" spans="1:6" ht="27" customHeight="1" x14ac:dyDescent="0.2">
      <c r="A29" s="23" t="s">
        <v>117</v>
      </c>
      <c r="B29" s="23" t="s">
        <v>62</v>
      </c>
      <c r="C29" s="23" t="s">
        <v>124</v>
      </c>
      <c r="D29" s="23" t="s">
        <v>120</v>
      </c>
      <c r="E29" s="23" t="s">
        <v>121</v>
      </c>
      <c r="F29" s="139"/>
    </row>
    <row r="30" spans="1:6" s="1" customFormat="1" hidden="1" x14ac:dyDescent="0.2">
      <c r="A30" s="94"/>
      <c r="B30" s="95"/>
      <c r="C30" s="96"/>
      <c r="D30" s="96"/>
      <c r="E30" s="97"/>
      <c r="F30" s="130"/>
    </row>
    <row r="31" spans="1:6" s="1" customFormat="1" ht="25.5" x14ac:dyDescent="0.2">
      <c r="A31" s="142" t="s">
        <v>203</v>
      </c>
      <c r="B31" s="119">
        <v>0</v>
      </c>
      <c r="C31" s="120" t="s">
        <v>245</v>
      </c>
      <c r="D31" s="120" t="s">
        <v>263</v>
      </c>
      <c r="E31" s="121" t="s">
        <v>204</v>
      </c>
      <c r="F31" s="130"/>
    </row>
    <row r="32" spans="1:6" s="1" customFormat="1" x14ac:dyDescent="0.2">
      <c r="A32" s="142" t="s">
        <v>203</v>
      </c>
      <c r="B32" s="119">
        <v>12</v>
      </c>
      <c r="C32" s="120" t="s">
        <v>245</v>
      </c>
      <c r="D32" s="120" t="s">
        <v>251</v>
      </c>
      <c r="E32" s="121" t="s">
        <v>242</v>
      </c>
      <c r="F32" s="130"/>
    </row>
    <row r="33" spans="1:6" s="1" customFormat="1" x14ac:dyDescent="0.2">
      <c r="A33" s="142" t="s">
        <v>203</v>
      </c>
      <c r="B33" s="119">
        <v>15</v>
      </c>
      <c r="C33" s="120" t="s">
        <v>245</v>
      </c>
      <c r="D33" s="120" t="s">
        <v>252</v>
      </c>
      <c r="E33" s="121" t="s">
        <v>242</v>
      </c>
      <c r="F33" s="130"/>
    </row>
    <row r="34" spans="1:6" s="1" customFormat="1" x14ac:dyDescent="0.2">
      <c r="A34" s="142" t="s">
        <v>203</v>
      </c>
      <c r="B34" s="119">
        <v>5</v>
      </c>
      <c r="C34" s="120" t="s">
        <v>245</v>
      </c>
      <c r="D34" s="120" t="s">
        <v>241</v>
      </c>
      <c r="E34" s="121" t="s">
        <v>242</v>
      </c>
      <c r="F34" s="130"/>
    </row>
    <row r="35" spans="1:6" s="1" customFormat="1" x14ac:dyDescent="0.2">
      <c r="A35" s="142" t="s">
        <v>203</v>
      </c>
      <c r="B35" s="119">
        <v>392.18</v>
      </c>
      <c r="C35" s="120" t="s">
        <v>245</v>
      </c>
      <c r="D35" s="120" t="s">
        <v>205</v>
      </c>
      <c r="E35" s="121" t="s">
        <v>204</v>
      </c>
      <c r="F35" s="130"/>
    </row>
    <row r="36" spans="1:6" s="1" customFormat="1" x14ac:dyDescent="0.2">
      <c r="A36" s="142">
        <v>45208</v>
      </c>
      <c r="B36" s="119">
        <v>83.3</v>
      </c>
      <c r="C36" s="120" t="s">
        <v>245</v>
      </c>
      <c r="D36" s="120" t="s">
        <v>250</v>
      </c>
      <c r="E36" s="121" t="s">
        <v>204</v>
      </c>
      <c r="F36" s="130"/>
    </row>
    <row r="37" spans="1:6" s="1" customFormat="1" x14ac:dyDescent="0.2">
      <c r="A37" s="142">
        <v>45210</v>
      </c>
      <c r="B37" s="119">
        <v>46.48</v>
      </c>
      <c r="C37" s="120" t="s">
        <v>245</v>
      </c>
      <c r="D37" s="120" t="s">
        <v>250</v>
      </c>
      <c r="E37" s="121" t="s">
        <v>242</v>
      </c>
      <c r="F37" s="130"/>
    </row>
    <row r="38" spans="1:6" s="1" customFormat="1" x14ac:dyDescent="0.2">
      <c r="A38" s="142">
        <v>45210</v>
      </c>
      <c r="B38" s="119">
        <v>8.3800000000000008</v>
      </c>
      <c r="C38" s="120" t="s">
        <v>245</v>
      </c>
      <c r="D38" s="120" t="s">
        <v>250</v>
      </c>
      <c r="E38" s="121" t="s">
        <v>204</v>
      </c>
      <c r="F38" s="130"/>
    </row>
    <row r="39" spans="1:6" s="1" customFormat="1" x14ac:dyDescent="0.2">
      <c r="A39" s="142">
        <v>45210</v>
      </c>
      <c r="B39" s="119">
        <v>86.68</v>
      </c>
      <c r="C39" s="120" t="s">
        <v>245</v>
      </c>
      <c r="D39" s="120" t="s">
        <v>250</v>
      </c>
      <c r="E39" s="121" t="s">
        <v>204</v>
      </c>
      <c r="F39" s="130"/>
    </row>
    <row r="40" spans="1:6" s="1" customFormat="1" x14ac:dyDescent="0.2">
      <c r="A40" s="142" t="s">
        <v>228</v>
      </c>
      <c r="B40" s="119">
        <v>689.94</v>
      </c>
      <c r="C40" s="120" t="s">
        <v>230</v>
      </c>
      <c r="D40" s="120" t="s">
        <v>229</v>
      </c>
      <c r="E40" s="121" t="s">
        <v>204</v>
      </c>
      <c r="F40" s="130"/>
    </row>
    <row r="41" spans="1:6" s="1" customFormat="1" x14ac:dyDescent="0.2">
      <c r="A41" s="142" t="s">
        <v>228</v>
      </c>
      <c r="B41" s="119">
        <v>235.65</v>
      </c>
      <c r="C41" s="120" t="s">
        <v>230</v>
      </c>
      <c r="D41" s="120" t="s">
        <v>205</v>
      </c>
      <c r="E41" s="121" t="s">
        <v>204</v>
      </c>
      <c r="F41" s="130"/>
    </row>
    <row r="42" spans="1:6" s="1" customFormat="1" x14ac:dyDescent="0.2">
      <c r="A42" s="142">
        <v>44880</v>
      </c>
      <c r="B42" s="119">
        <v>8</v>
      </c>
      <c r="C42" s="120" t="s">
        <v>230</v>
      </c>
      <c r="D42" s="120" t="s">
        <v>253</v>
      </c>
      <c r="E42" s="121" t="s">
        <v>204</v>
      </c>
      <c r="F42" s="130"/>
    </row>
    <row r="43" spans="1:6" s="1" customFormat="1" x14ac:dyDescent="0.2">
      <c r="A43" s="142">
        <v>44880</v>
      </c>
      <c r="B43" s="119">
        <v>15</v>
      </c>
      <c r="C43" s="120" t="s">
        <v>230</v>
      </c>
      <c r="D43" s="120" t="s">
        <v>254</v>
      </c>
      <c r="E43" s="121" t="s">
        <v>204</v>
      </c>
      <c r="F43" s="130"/>
    </row>
    <row r="44" spans="1:6" s="1" customFormat="1" x14ac:dyDescent="0.2">
      <c r="A44" s="142">
        <v>44880</v>
      </c>
      <c r="B44" s="119">
        <v>5</v>
      </c>
      <c r="C44" s="120" t="s">
        <v>230</v>
      </c>
      <c r="D44" s="120" t="s">
        <v>255</v>
      </c>
      <c r="E44" s="121" t="s">
        <v>204</v>
      </c>
      <c r="F44" s="130"/>
    </row>
    <row r="45" spans="1:6" s="1" customFormat="1" x14ac:dyDescent="0.2">
      <c r="A45" s="142">
        <v>44881</v>
      </c>
      <c r="B45" s="119">
        <v>53.54</v>
      </c>
      <c r="C45" s="120" t="s">
        <v>230</v>
      </c>
      <c r="D45" s="120" t="s">
        <v>250</v>
      </c>
      <c r="E45" s="121" t="s">
        <v>242</v>
      </c>
      <c r="F45" s="130"/>
    </row>
    <row r="46" spans="1:6" s="1" customFormat="1" x14ac:dyDescent="0.2">
      <c r="A46" s="142">
        <v>44880</v>
      </c>
      <c r="B46" s="119">
        <v>41.6</v>
      </c>
      <c r="C46" s="120" t="s">
        <v>230</v>
      </c>
      <c r="D46" s="120" t="s">
        <v>250</v>
      </c>
      <c r="E46" s="121" t="s">
        <v>242</v>
      </c>
      <c r="F46" s="130"/>
    </row>
    <row r="47" spans="1:6" s="1" customFormat="1" x14ac:dyDescent="0.2">
      <c r="A47" s="142">
        <v>44880</v>
      </c>
      <c r="B47" s="119">
        <v>79.459999999999994</v>
      </c>
      <c r="C47" s="120" t="s">
        <v>230</v>
      </c>
      <c r="D47" s="120" t="s">
        <v>250</v>
      </c>
      <c r="E47" s="121" t="s">
        <v>204</v>
      </c>
      <c r="F47" s="130"/>
    </row>
    <row r="48" spans="1:6" s="1" customFormat="1" x14ac:dyDescent="0.2">
      <c r="A48" s="142">
        <v>44896</v>
      </c>
      <c r="B48" s="119">
        <v>568.48</v>
      </c>
      <c r="C48" s="120" t="s">
        <v>231</v>
      </c>
      <c r="D48" s="120" t="s">
        <v>229</v>
      </c>
      <c r="E48" s="121" t="s">
        <v>204</v>
      </c>
      <c r="F48" s="130"/>
    </row>
    <row r="49" spans="1:6" s="1" customFormat="1" x14ac:dyDescent="0.2">
      <c r="A49" s="142">
        <v>44896</v>
      </c>
      <c r="B49" s="119">
        <v>8</v>
      </c>
      <c r="C49" s="120" t="s">
        <v>231</v>
      </c>
      <c r="D49" s="120" t="s">
        <v>256</v>
      </c>
      <c r="E49" s="121" t="s">
        <v>204</v>
      </c>
      <c r="F49" s="130"/>
    </row>
    <row r="50" spans="1:6" s="1" customFormat="1" x14ac:dyDescent="0.2">
      <c r="A50" s="142">
        <v>44896</v>
      </c>
      <c r="B50" s="119">
        <v>15</v>
      </c>
      <c r="C50" s="120" t="s">
        <v>231</v>
      </c>
      <c r="D50" s="120" t="s">
        <v>254</v>
      </c>
      <c r="E50" s="121" t="s">
        <v>204</v>
      </c>
      <c r="F50" s="130"/>
    </row>
    <row r="51" spans="1:6" s="1" customFormat="1" x14ac:dyDescent="0.2">
      <c r="A51" s="142">
        <v>44896</v>
      </c>
      <c r="B51" s="119">
        <v>15</v>
      </c>
      <c r="C51" s="120" t="s">
        <v>231</v>
      </c>
      <c r="D51" s="120" t="s">
        <v>257</v>
      </c>
      <c r="E51" s="121" t="s">
        <v>204</v>
      </c>
      <c r="F51" s="130"/>
    </row>
    <row r="52" spans="1:6" s="1" customFormat="1" x14ac:dyDescent="0.2">
      <c r="A52" s="142">
        <v>44896</v>
      </c>
      <c r="B52" s="119">
        <v>78.22</v>
      </c>
      <c r="C52" s="120" t="s">
        <v>231</v>
      </c>
      <c r="D52" s="120" t="s">
        <v>250</v>
      </c>
      <c r="E52" s="121" t="s">
        <v>204</v>
      </c>
      <c r="F52" s="130"/>
    </row>
    <row r="53" spans="1:6" s="1" customFormat="1" x14ac:dyDescent="0.2">
      <c r="A53" s="142">
        <v>44896</v>
      </c>
      <c r="B53" s="119">
        <v>49.78</v>
      </c>
      <c r="C53" s="120" t="s">
        <v>231</v>
      </c>
      <c r="D53" s="120" t="s">
        <v>250</v>
      </c>
      <c r="E53" s="121" t="s">
        <v>242</v>
      </c>
      <c r="F53" s="130"/>
    </row>
    <row r="54" spans="1:6" s="1" customFormat="1" x14ac:dyDescent="0.2">
      <c r="A54" s="118"/>
      <c r="B54" s="119"/>
      <c r="C54" s="120"/>
      <c r="D54" s="120"/>
      <c r="E54" s="121"/>
      <c r="F54" s="130"/>
    </row>
    <row r="55" spans="1:6" s="1" customFormat="1" x14ac:dyDescent="0.2">
      <c r="A55" s="118"/>
      <c r="B55" s="119"/>
      <c r="C55" s="120"/>
      <c r="D55" s="120"/>
      <c r="E55" s="121"/>
      <c r="F55" s="130"/>
    </row>
    <row r="56" spans="1:6" s="1" customFormat="1" x14ac:dyDescent="0.2">
      <c r="A56" s="118"/>
      <c r="B56" s="119"/>
      <c r="C56" s="120"/>
      <c r="D56" s="120"/>
      <c r="E56" s="121"/>
      <c r="F56" s="130"/>
    </row>
    <row r="57" spans="1:6" s="1" customFormat="1" hidden="1" x14ac:dyDescent="0.2">
      <c r="A57" s="108"/>
      <c r="B57" s="109"/>
      <c r="C57" s="120" t="s">
        <v>231</v>
      </c>
      <c r="D57" s="110"/>
      <c r="E57" s="111"/>
      <c r="F57" s="130"/>
    </row>
    <row r="58" spans="1:6" ht="19.5" customHeight="1" x14ac:dyDescent="0.2">
      <c r="A58" s="70" t="s">
        <v>125</v>
      </c>
      <c r="B58" s="71">
        <f>SUM(B30:B57)</f>
        <v>2511.69</v>
      </c>
      <c r="C58" s="129" t="str">
        <f>IF(SUBTOTAL(3,B30:B57)=SUBTOTAL(103,B30:B57),'Summary and sign-off'!$A$48,'Summary and sign-off'!$A$49)</f>
        <v>Check - there are no hidden rows with data</v>
      </c>
      <c r="D58" s="153" t="str">
        <f>IF('Summary and sign-off'!F56='Summary and sign-off'!F54,'Summary and sign-off'!A51,'Summary and sign-off'!A50)</f>
        <v>Check - each entry provides sufficient information</v>
      </c>
      <c r="E58" s="153"/>
      <c r="F58" s="137"/>
    </row>
    <row r="59" spans="1:6" ht="10.5" customHeight="1" x14ac:dyDescent="0.2">
      <c r="A59" s="16"/>
      <c r="B59" s="18"/>
      <c r="C59" s="16"/>
      <c r="D59" s="16"/>
      <c r="E59" s="16"/>
      <c r="F59" s="137"/>
    </row>
    <row r="60" spans="1:6" ht="24.75" customHeight="1" x14ac:dyDescent="0.2">
      <c r="A60" s="154" t="s">
        <v>126</v>
      </c>
      <c r="B60" s="154"/>
      <c r="C60" s="154"/>
      <c r="D60" s="154"/>
      <c r="E60" s="154"/>
      <c r="F60" s="137"/>
    </row>
    <row r="61" spans="1:6" ht="27" customHeight="1" x14ac:dyDescent="0.2">
      <c r="A61" s="23" t="s">
        <v>117</v>
      </c>
      <c r="B61" s="23" t="s">
        <v>62</v>
      </c>
      <c r="C61" s="23" t="s">
        <v>127</v>
      </c>
      <c r="D61" s="23" t="s">
        <v>128</v>
      </c>
      <c r="E61" s="23" t="s">
        <v>121</v>
      </c>
      <c r="F61" s="141"/>
    </row>
    <row r="62" spans="1:6" s="1" customFormat="1" hidden="1" x14ac:dyDescent="0.2">
      <c r="A62" s="94"/>
      <c r="B62" s="95"/>
      <c r="C62" s="96"/>
      <c r="D62" s="96"/>
      <c r="E62" s="97"/>
      <c r="F62" s="130"/>
    </row>
    <row r="63" spans="1:6" s="1" customFormat="1" x14ac:dyDescent="0.2">
      <c r="A63" s="142">
        <v>44872</v>
      </c>
      <c r="B63" s="119">
        <v>23.48</v>
      </c>
      <c r="C63" s="120" t="s">
        <v>261</v>
      </c>
      <c r="D63" s="120" t="s">
        <v>250</v>
      </c>
      <c r="E63" s="121" t="s">
        <v>242</v>
      </c>
      <c r="F63" s="130"/>
    </row>
    <row r="64" spans="1:6" s="1" customFormat="1" x14ac:dyDescent="0.2">
      <c r="A64" s="142">
        <v>44872</v>
      </c>
      <c r="B64" s="119">
        <v>31.94</v>
      </c>
      <c r="C64" s="120" t="s">
        <v>262</v>
      </c>
      <c r="D64" s="120" t="s">
        <v>250</v>
      </c>
      <c r="E64" s="121" t="s">
        <v>242</v>
      </c>
      <c r="F64" s="130"/>
    </row>
    <row r="65" spans="1:6" s="1" customFormat="1" x14ac:dyDescent="0.2">
      <c r="A65" s="142"/>
      <c r="B65" s="119"/>
      <c r="C65" s="120"/>
      <c r="D65" s="120"/>
      <c r="E65" s="121"/>
      <c r="F65" s="130"/>
    </row>
    <row r="66" spans="1:6" s="1" customFormat="1" x14ac:dyDescent="0.2">
      <c r="A66" s="118"/>
      <c r="B66" s="119"/>
      <c r="C66" s="120"/>
      <c r="D66" s="120"/>
      <c r="E66" s="121"/>
      <c r="F66" s="130"/>
    </row>
    <row r="67" spans="1:6" s="1" customFormat="1" x14ac:dyDescent="0.2">
      <c r="A67" s="118"/>
      <c r="B67" s="119"/>
      <c r="C67" s="120"/>
      <c r="D67" s="120"/>
      <c r="E67" s="121"/>
      <c r="F67" s="130"/>
    </row>
    <row r="68" spans="1:6" s="1" customFormat="1" x14ac:dyDescent="0.2">
      <c r="A68" s="118"/>
      <c r="B68" s="119"/>
      <c r="C68" s="120"/>
      <c r="D68" s="120"/>
      <c r="E68" s="121"/>
      <c r="F68" s="130"/>
    </row>
    <row r="69" spans="1:6" s="1" customFormat="1" hidden="1" x14ac:dyDescent="0.2">
      <c r="A69" s="94"/>
      <c r="B69" s="95"/>
      <c r="C69" s="96"/>
      <c r="D69" s="96"/>
      <c r="E69" s="97"/>
      <c r="F69" s="130"/>
    </row>
    <row r="70" spans="1:6" ht="19.5" customHeight="1" x14ac:dyDescent="0.2">
      <c r="A70" s="70" t="s">
        <v>129</v>
      </c>
      <c r="B70" s="71">
        <f>SUM(B62:B69)</f>
        <v>55.42</v>
      </c>
      <c r="C70" s="129" t="str">
        <f>IF(SUBTOTAL(3,B62:B69)=SUBTOTAL(103,B62:B69),'Summary and sign-off'!$A$48,'Summary and sign-off'!$A$49)</f>
        <v>Check - there are no hidden rows with data</v>
      </c>
      <c r="D70" s="153" t="str">
        <f>IF('Summary and sign-off'!F57='Summary and sign-off'!F54,'Summary and sign-off'!A51,'Summary and sign-off'!A50)</f>
        <v>Check - each entry provides sufficient information</v>
      </c>
      <c r="E70" s="153"/>
      <c r="F70" s="137"/>
    </row>
    <row r="71" spans="1:6" ht="10.5" customHeight="1" x14ac:dyDescent="0.2">
      <c r="A71" s="16"/>
      <c r="B71" s="56"/>
      <c r="C71" s="18"/>
      <c r="D71" s="16"/>
      <c r="E71" s="16"/>
      <c r="F71" s="137"/>
    </row>
    <row r="72" spans="1:6" ht="34.5" customHeight="1" x14ac:dyDescent="0.2">
      <c r="A72" s="29" t="s">
        <v>130</v>
      </c>
      <c r="B72" s="57">
        <f>B26+B58+B70</f>
        <v>4919.91</v>
      </c>
      <c r="C72" s="30"/>
      <c r="D72" s="30"/>
      <c r="E72" s="30"/>
      <c r="F72" s="137"/>
    </row>
    <row r="73" spans="1:6" x14ac:dyDescent="0.2">
      <c r="A73" s="16"/>
      <c r="B73" s="18"/>
      <c r="C73" s="16"/>
      <c r="D73" s="16"/>
      <c r="E73" s="16"/>
      <c r="F73" s="137"/>
    </row>
    <row r="74" spans="1:6" x14ac:dyDescent="0.2">
      <c r="A74" s="17" t="s">
        <v>73</v>
      </c>
      <c r="B74" s="18"/>
      <c r="C74" s="16"/>
      <c r="D74" s="16"/>
      <c r="E74" s="16"/>
      <c r="F74" s="137"/>
    </row>
    <row r="75" spans="1:6" ht="12.6" customHeight="1" x14ac:dyDescent="0.2">
      <c r="A75" s="19" t="s">
        <v>131</v>
      </c>
      <c r="F75" s="137"/>
    </row>
    <row r="76" spans="1:6" ht="12.95" customHeight="1" x14ac:dyDescent="0.2">
      <c r="A76" s="19" t="s">
        <v>132</v>
      </c>
      <c r="B76" s="16"/>
      <c r="D76" s="16"/>
      <c r="F76" s="137"/>
    </row>
    <row r="77" spans="1:6" x14ac:dyDescent="0.2">
      <c r="A77" s="19" t="s">
        <v>133</v>
      </c>
      <c r="F77" s="137"/>
    </row>
    <row r="78" spans="1:6" x14ac:dyDescent="0.2">
      <c r="A78" s="19" t="s">
        <v>79</v>
      </c>
      <c r="B78" s="18"/>
      <c r="C78" s="16"/>
      <c r="D78" s="16"/>
      <c r="E78" s="16"/>
      <c r="F78" s="137"/>
    </row>
    <row r="79" spans="1:6" ht="12.95" customHeight="1" x14ac:dyDescent="0.2">
      <c r="A79" s="19" t="s">
        <v>134</v>
      </c>
      <c r="B79" s="16"/>
      <c r="D79" s="16"/>
      <c r="F79" s="137"/>
    </row>
    <row r="80" spans="1:6" x14ac:dyDescent="0.2">
      <c r="A80" s="19" t="s">
        <v>135</v>
      </c>
      <c r="F80" s="137"/>
    </row>
    <row r="81" spans="1:6" x14ac:dyDescent="0.2">
      <c r="A81" s="19" t="s">
        <v>136</v>
      </c>
      <c r="B81" s="19"/>
      <c r="C81" s="19"/>
      <c r="D81" s="19"/>
      <c r="F81" s="137"/>
    </row>
    <row r="82" spans="1:6" x14ac:dyDescent="0.2">
      <c r="A82" s="25"/>
      <c r="B82" s="16"/>
      <c r="C82" s="16"/>
      <c r="D82" s="16"/>
      <c r="E82" s="16"/>
      <c r="F82" s="137"/>
    </row>
    <row r="83" spans="1:6" hidden="1" x14ac:dyDescent="0.2">
      <c r="A83" s="25"/>
      <c r="B83" s="16"/>
      <c r="C83" s="16"/>
      <c r="D83" s="16"/>
      <c r="E83" s="16"/>
      <c r="F83" s="137"/>
    </row>
    <row r="84" spans="1:6" x14ac:dyDescent="0.2"/>
    <row r="85" spans="1:6" x14ac:dyDescent="0.2"/>
    <row r="86" spans="1:6" x14ac:dyDescent="0.2"/>
    <row r="87" spans="1:6" x14ac:dyDescent="0.2"/>
    <row r="88" spans="1:6" ht="12.75" hidden="1" customHeight="1" x14ac:dyDescent="0.2"/>
    <row r="89" spans="1:6" x14ac:dyDescent="0.2"/>
    <row r="90" spans="1:6" x14ac:dyDescent="0.2"/>
    <row r="91" spans="1:6" hidden="1" x14ac:dyDescent="0.2">
      <c r="A91" s="25"/>
      <c r="B91" s="16"/>
      <c r="C91" s="16"/>
      <c r="D91" s="16"/>
      <c r="E91" s="16"/>
      <c r="F91" s="137"/>
    </row>
    <row r="92" spans="1:6" hidden="1" x14ac:dyDescent="0.2">
      <c r="A92" s="25"/>
      <c r="B92" s="16"/>
      <c r="C92" s="16"/>
      <c r="D92" s="16"/>
      <c r="E92" s="16"/>
      <c r="F92" s="137"/>
    </row>
    <row r="93" spans="1:6" hidden="1" x14ac:dyDescent="0.2">
      <c r="A93" s="25"/>
      <c r="B93" s="16"/>
      <c r="C93" s="16"/>
      <c r="D93" s="16"/>
      <c r="E93" s="16"/>
      <c r="F93" s="137"/>
    </row>
    <row r="94" spans="1:6" hidden="1" x14ac:dyDescent="0.2">
      <c r="A94" s="25"/>
      <c r="B94" s="16"/>
      <c r="C94" s="16"/>
      <c r="D94" s="16"/>
      <c r="E94" s="16"/>
      <c r="F94" s="137"/>
    </row>
    <row r="95" spans="1:6" hidden="1" x14ac:dyDescent="0.2">
      <c r="A95" s="25"/>
      <c r="B95" s="16"/>
      <c r="C95" s="16"/>
      <c r="D95" s="16"/>
      <c r="E95" s="16"/>
      <c r="F95" s="137"/>
    </row>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sheetData>
  <sheetProtection sheet="1" formatCells="0" formatRows="0" insertColumns="0" insertRows="0" deleteRows="0"/>
  <mergeCells count="15">
    <mergeCell ref="B7:E7"/>
    <mergeCell ref="B5:E5"/>
    <mergeCell ref="D70:E70"/>
    <mergeCell ref="A1:E1"/>
    <mergeCell ref="A28:E28"/>
    <mergeCell ref="A60:E60"/>
    <mergeCell ref="B2:E2"/>
    <mergeCell ref="B3:E3"/>
    <mergeCell ref="B4:E4"/>
    <mergeCell ref="A8:E8"/>
    <mergeCell ref="A9:E9"/>
    <mergeCell ref="B6:E6"/>
    <mergeCell ref="D26:E26"/>
    <mergeCell ref="D58:E5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0 A56:A57 A12:A14 A25 A69 A36:A39 A62:A6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1 A2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4:A55 A31:A52 A15:A24 A65:A6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B30:B57 B12:B25 B62:B69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9" t="s">
        <v>109</v>
      </c>
      <c r="B1" s="149"/>
      <c r="C1" s="149"/>
      <c r="D1" s="149"/>
      <c r="E1" s="149"/>
    </row>
    <row r="2" spans="1:6" ht="21" customHeight="1" x14ac:dyDescent="0.2">
      <c r="A2" s="2" t="s">
        <v>52</v>
      </c>
      <c r="B2" s="152" t="str">
        <f>'Summary and sign-off'!B2:F2</f>
        <v xml:space="preserve">Te Manatū Waka </v>
      </c>
      <c r="C2" s="152"/>
      <c r="D2" s="152"/>
      <c r="E2" s="152"/>
    </row>
    <row r="3" spans="1:6" ht="21" customHeight="1" x14ac:dyDescent="0.2">
      <c r="A3" s="2" t="s">
        <v>110</v>
      </c>
      <c r="B3" s="152" t="str">
        <f>'Summary and sign-off'!B3:F3</f>
        <v>Bryn Gandy (Acting)</v>
      </c>
      <c r="C3" s="152"/>
      <c r="D3" s="152"/>
      <c r="E3" s="152"/>
    </row>
    <row r="4" spans="1:6" ht="21" customHeight="1" x14ac:dyDescent="0.2">
      <c r="A4" s="2" t="s">
        <v>111</v>
      </c>
      <c r="B4" s="152">
        <f>'Summary and sign-off'!B4:F4</f>
        <v>44743</v>
      </c>
      <c r="C4" s="152"/>
      <c r="D4" s="152"/>
      <c r="E4" s="152"/>
    </row>
    <row r="5" spans="1:6" ht="21" customHeight="1" x14ac:dyDescent="0.2">
      <c r="A5" s="2" t="s">
        <v>112</v>
      </c>
      <c r="B5" s="152">
        <f>'Summary and sign-off'!B5:F5</f>
        <v>44906</v>
      </c>
      <c r="C5" s="152"/>
      <c r="D5" s="152"/>
      <c r="E5" s="152"/>
    </row>
    <row r="6" spans="1:6" ht="21" customHeight="1" x14ac:dyDescent="0.2">
      <c r="A6" s="2" t="s">
        <v>113</v>
      </c>
      <c r="B6" s="147" t="s">
        <v>81</v>
      </c>
      <c r="C6" s="147"/>
      <c r="D6" s="147"/>
      <c r="E6" s="147"/>
    </row>
    <row r="7" spans="1:6" ht="21" customHeight="1" x14ac:dyDescent="0.2">
      <c r="A7" s="2" t="s">
        <v>56</v>
      </c>
      <c r="B7" s="147" t="s">
        <v>83</v>
      </c>
      <c r="C7" s="147"/>
      <c r="D7" s="147"/>
      <c r="E7" s="147"/>
    </row>
    <row r="8" spans="1:6" ht="35.25" customHeight="1" x14ac:dyDescent="0.25">
      <c r="A8" s="162" t="s">
        <v>137</v>
      </c>
      <c r="B8" s="162"/>
      <c r="C8" s="163"/>
      <c r="D8" s="163"/>
      <c r="E8" s="163"/>
      <c r="F8" s="26"/>
    </row>
    <row r="9" spans="1:6" ht="35.25" customHeight="1" x14ac:dyDescent="0.25">
      <c r="A9" s="160" t="s">
        <v>138</v>
      </c>
      <c r="B9" s="161"/>
      <c r="C9" s="161"/>
      <c r="D9" s="161"/>
      <c r="E9" s="161"/>
      <c r="F9" s="26"/>
    </row>
    <row r="10" spans="1:6" ht="27" customHeight="1" x14ac:dyDescent="0.2">
      <c r="A10" s="23" t="s">
        <v>139</v>
      </c>
      <c r="B10" s="23" t="s">
        <v>62</v>
      </c>
      <c r="C10" s="23" t="s">
        <v>140</v>
      </c>
      <c r="D10" s="23" t="s">
        <v>141</v>
      </c>
      <c r="E10" s="23" t="s">
        <v>121</v>
      </c>
      <c r="F10" s="19"/>
    </row>
    <row r="11" spans="1:6" s="1" customFormat="1" hidden="1" x14ac:dyDescent="0.2">
      <c r="A11" s="98"/>
      <c r="B11" s="95"/>
      <c r="C11" s="99"/>
      <c r="D11" s="99"/>
      <c r="E11" s="100"/>
    </row>
    <row r="12" spans="1:6" s="1" customFormat="1" x14ac:dyDescent="0.2">
      <c r="A12" s="118"/>
      <c r="B12" s="119"/>
      <c r="C12" s="123"/>
      <c r="D12" s="123"/>
      <c r="E12" s="124"/>
    </row>
    <row r="13" spans="1:6" s="1" customFormat="1" x14ac:dyDescent="0.2">
      <c r="A13" s="118"/>
      <c r="B13" s="119"/>
      <c r="C13" s="123"/>
      <c r="D13" s="123"/>
      <c r="E13" s="124"/>
    </row>
    <row r="14" spans="1:6" s="1" customFormat="1" x14ac:dyDescent="0.2">
      <c r="A14" s="118"/>
      <c r="B14" s="119"/>
      <c r="C14" s="123"/>
      <c r="D14" s="123"/>
      <c r="E14" s="124"/>
    </row>
    <row r="15" spans="1:6" s="1" customFormat="1" x14ac:dyDescent="0.2">
      <c r="A15" s="118"/>
      <c r="B15" s="119"/>
      <c r="C15" s="123"/>
      <c r="D15" s="123"/>
      <c r="E15" s="124"/>
    </row>
    <row r="16" spans="1:6" s="1" customFormat="1" x14ac:dyDescent="0.2">
      <c r="A16" s="118"/>
      <c r="B16" s="119"/>
      <c r="C16" s="123"/>
      <c r="D16" s="123"/>
      <c r="E16" s="124"/>
    </row>
    <row r="17" spans="1:6" s="1" customFormat="1" x14ac:dyDescent="0.2">
      <c r="A17" s="118"/>
      <c r="B17" s="119"/>
      <c r="C17" s="123"/>
      <c r="D17" s="123"/>
      <c r="E17" s="124"/>
    </row>
    <row r="18" spans="1:6" s="1" customFormat="1" x14ac:dyDescent="0.2">
      <c r="A18" s="118"/>
      <c r="B18" s="119"/>
      <c r="C18" s="123"/>
      <c r="D18" s="123"/>
      <c r="E18" s="124"/>
    </row>
    <row r="19" spans="1:6" s="1" customFormat="1" x14ac:dyDescent="0.2">
      <c r="A19" s="118"/>
      <c r="B19" s="119"/>
      <c r="C19" s="123"/>
      <c r="D19" s="123"/>
      <c r="E19" s="124"/>
    </row>
    <row r="20" spans="1:6" s="1" customFormat="1" x14ac:dyDescent="0.2">
      <c r="A20" s="118"/>
      <c r="B20" s="119"/>
      <c r="C20" s="123"/>
      <c r="D20" s="123"/>
      <c r="E20" s="124"/>
    </row>
    <row r="21" spans="1:6" s="1" customFormat="1" x14ac:dyDescent="0.2">
      <c r="A21" s="118"/>
      <c r="B21" s="119"/>
      <c r="C21" s="123"/>
      <c r="D21" s="123"/>
      <c r="E21" s="124"/>
    </row>
    <row r="22" spans="1:6" s="1" customFormat="1" x14ac:dyDescent="0.2">
      <c r="A22" s="122"/>
      <c r="B22" s="119"/>
      <c r="C22" s="123"/>
      <c r="D22" s="123"/>
      <c r="E22" s="124"/>
    </row>
    <row r="23" spans="1:6" s="1" customFormat="1" x14ac:dyDescent="0.2">
      <c r="A23" s="122"/>
      <c r="B23" s="119"/>
      <c r="C23" s="123"/>
      <c r="D23" s="123"/>
      <c r="E23" s="124"/>
    </row>
    <row r="24" spans="1:6" s="1" customFormat="1" ht="11.25" hidden="1" customHeight="1" x14ac:dyDescent="0.2">
      <c r="A24" s="98"/>
      <c r="B24" s="95"/>
      <c r="C24" s="99"/>
      <c r="D24" s="99"/>
      <c r="E24" s="100"/>
    </row>
    <row r="25" spans="1:6" ht="34.5" customHeight="1" x14ac:dyDescent="0.2">
      <c r="A25" s="52" t="s">
        <v>142</v>
      </c>
      <c r="B25" s="61">
        <f>SUM(B11:B24)</f>
        <v>0</v>
      </c>
      <c r="C25" s="69" t="str">
        <f>IF(SUBTOTAL(3,B11:B24)=SUBTOTAL(103,B11:B24),'Summary and sign-off'!$A$48,'Summary and sign-off'!$A$49)</f>
        <v>Check - there are no hidden rows with data</v>
      </c>
      <c r="D25" s="153" t="str">
        <f>IF('Summary and sign-off'!F58='Summary and sign-off'!F54,'Summary and sign-off'!A51,'Summary and sign-off'!A50)</f>
        <v>Check - each entry provides sufficient information</v>
      </c>
      <c r="E25" s="153"/>
      <c r="F25" s="1"/>
    </row>
    <row r="26" spans="1:6" x14ac:dyDescent="0.2">
      <c r="A26" s="17"/>
      <c r="B26" s="16"/>
      <c r="C26" s="16"/>
      <c r="D26" s="16"/>
      <c r="E26" s="16"/>
    </row>
    <row r="27" spans="1:6" x14ac:dyDescent="0.2">
      <c r="A27" s="17" t="s">
        <v>73</v>
      </c>
      <c r="B27" s="18"/>
      <c r="C27" s="16"/>
      <c r="D27" s="16"/>
      <c r="E27" s="16"/>
    </row>
    <row r="28" spans="1:6" ht="12.75" customHeight="1" x14ac:dyDescent="0.2">
      <c r="A28" s="19" t="s">
        <v>143</v>
      </c>
      <c r="B28" s="19"/>
      <c r="C28" s="19"/>
      <c r="D28" s="19"/>
      <c r="E28" s="19"/>
    </row>
    <row r="29" spans="1:6" x14ac:dyDescent="0.2">
      <c r="A29" s="19" t="s">
        <v>144</v>
      </c>
      <c r="B29" s="19"/>
      <c r="C29" s="27"/>
      <c r="D29" s="27"/>
      <c r="E29" s="27"/>
    </row>
    <row r="30" spans="1:6" x14ac:dyDescent="0.2">
      <c r="A30" s="19" t="s">
        <v>79</v>
      </c>
      <c r="B30" s="18"/>
      <c r="C30" s="16"/>
      <c r="D30" s="16"/>
      <c r="E30" s="16"/>
      <c r="F30" s="16"/>
    </row>
    <row r="31" spans="1:6" x14ac:dyDescent="0.2">
      <c r="A31" s="19" t="s">
        <v>145</v>
      </c>
      <c r="B31" s="19"/>
      <c r="C31" s="27"/>
      <c r="D31" s="27"/>
      <c r="E31" s="27"/>
    </row>
    <row r="32" spans="1:6" ht="12.75" customHeight="1" x14ac:dyDescent="0.2">
      <c r="A32" s="19" t="s">
        <v>146</v>
      </c>
      <c r="B32" s="19"/>
      <c r="C32" s="21"/>
      <c r="D32" s="21"/>
      <c r="E32" s="21"/>
    </row>
    <row r="33" spans="1:5" x14ac:dyDescent="0.2">
      <c r="A33" s="16"/>
      <c r="B33" s="16"/>
      <c r="C33" s="16"/>
      <c r="D33" s="16"/>
      <c r="E33" s="16"/>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9" t="s">
        <v>109</v>
      </c>
      <c r="B1" s="149"/>
      <c r="C1" s="149"/>
      <c r="D1" s="149"/>
      <c r="E1" s="149"/>
    </row>
    <row r="2" spans="1:6" ht="21" customHeight="1" x14ac:dyDescent="0.2">
      <c r="A2" s="2" t="s">
        <v>52</v>
      </c>
      <c r="B2" s="152" t="str">
        <f>'Summary and sign-off'!B2:F2</f>
        <v xml:space="preserve">Te Manatū Waka </v>
      </c>
      <c r="C2" s="152"/>
      <c r="D2" s="152"/>
      <c r="E2" s="152"/>
    </row>
    <row r="3" spans="1:6" ht="21" customHeight="1" x14ac:dyDescent="0.2">
      <c r="A3" s="2" t="s">
        <v>110</v>
      </c>
      <c r="B3" s="152" t="str">
        <f>'Summary and sign-off'!B3:F3</f>
        <v>Bryn Gandy (Acting)</v>
      </c>
      <c r="C3" s="152"/>
      <c r="D3" s="152"/>
      <c r="E3" s="152"/>
    </row>
    <row r="4" spans="1:6" ht="21" customHeight="1" x14ac:dyDescent="0.2">
      <c r="A4" s="2" t="s">
        <v>111</v>
      </c>
      <c r="B4" s="152">
        <f>'Summary and sign-off'!B4:F4</f>
        <v>44743</v>
      </c>
      <c r="C4" s="152"/>
      <c r="D4" s="152"/>
      <c r="E4" s="152"/>
    </row>
    <row r="5" spans="1:6" ht="21" customHeight="1" x14ac:dyDescent="0.2">
      <c r="A5" s="2" t="s">
        <v>112</v>
      </c>
      <c r="B5" s="152">
        <f>'Summary and sign-off'!B5:F5</f>
        <v>44906</v>
      </c>
      <c r="C5" s="152"/>
      <c r="D5" s="152"/>
      <c r="E5" s="152"/>
    </row>
    <row r="6" spans="1:6" ht="21" customHeight="1" x14ac:dyDescent="0.2">
      <c r="A6" s="2" t="s">
        <v>113</v>
      </c>
      <c r="B6" s="147" t="s">
        <v>81</v>
      </c>
      <c r="C6" s="147"/>
      <c r="D6" s="147"/>
      <c r="E6" s="147"/>
      <c r="F6" s="22"/>
    </row>
    <row r="7" spans="1:6" ht="21" customHeight="1" x14ac:dyDescent="0.2">
      <c r="A7" s="2" t="s">
        <v>56</v>
      </c>
      <c r="B7" s="147" t="s">
        <v>83</v>
      </c>
      <c r="C7" s="147"/>
      <c r="D7" s="147"/>
      <c r="E7" s="147"/>
      <c r="F7" s="22"/>
    </row>
    <row r="8" spans="1:6" ht="35.25" customHeight="1" x14ac:dyDescent="0.2">
      <c r="A8" s="156" t="s">
        <v>147</v>
      </c>
      <c r="B8" s="156"/>
      <c r="C8" s="163"/>
      <c r="D8" s="163"/>
      <c r="E8" s="163"/>
    </row>
    <row r="9" spans="1:6" ht="35.25" customHeight="1" x14ac:dyDescent="0.2">
      <c r="A9" s="164" t="s">
        <v>148</v>
      </c>
      <c r="B9" s="165"/>
      <c r="C9" s="165"/>
      <c r="D9" s="165"/>
      <c r="E9" s="165"/>
    </row>
    <row r="10" spans="1:6" ht="27" customHeight="1" x14ac:dyDescent="0.2">
      <c r="A10" s="23" t="s">
        <v>117</v>
      </c>
      <c r="B10" s="23" t="s">
        <v>62</v>
      </c>
      <c r="C10" s="23" t="s">
        <v>149</v>
      </c>
      <c r="D10" s="23" t="s">
        <v>150</v>
      </c>
      <c r="E10" s="23" t="s">
        <v>121</v>
      </c>
      <c r="F10" s="19"/>
    </row>
    <row r="11" spans="1:6" s="1" customFormat="1" hidden="1" x14ac:dyDescent="0.2">
      <c r="A11" s="98"/>
      <c r="B11" s="95"/>
      <c r="C11" s="99"/>
      <c r="D11" s="99"/>
      <c r="E11" s="100"/>
    </row>
    <row r="12" spans="1:6" s="1" customFormat="1" x14ac:dyDescent="0.2">
      <c r="A12" s="118">
        <v>44895</v>
      </c>
      <c r="B12" s="119">
        <v>4780.43</v>
      </c>
      <c r="C12" s="123" t="s">
        <v>243</v>
      </c>
      <c r="D12" s="123" t="s">
        <v>244</v>
      </c>
      <c r="E12" s="124" t="s">
        <v>242</v>
      </c>
      <c r="F12" s="130"/>
    </row>
    <row r="13" spans="1:6" s="1" customFormat="1" x14ac:dyDescent="0.2">
      <c r="A13" s="118"/>
      <c r="B13" s="119"/>
      <c r="C13" s="123"/>
      <c r="D13" s="123"/>
      <c r="E13" s="124"/>
    </row>
    <row r="14" spans="1:6" s="1" customFormat="1" x14ac:dyDescent="0.2">
      <c r="A14" s="118"/>
      <c r="B14" s="119"/>
      <c r="C14" s="123"/>
      <c r="D14" s="123"/>
      <c r="E14" s="124"/>
    </row>
    <row r="15" spans="1:6" s="1" customFormat="1" x14ac:dyDescent="0.2">
      <c r="A15" s="118"/>
      <c r="B15" s="119"/>
      <c r="C15" s="123"/>
      <c r="D15" s="123"/>
      <c r="E15" s="124"/>
    </row>
    <row r="16" spans="1:6" s="1" customFormat="1" x14ac:dyDescent="0.2">
      <c r="A16" s="118"/>
      <c r="B16" s="119"/>
      <c r="C16" s="123"/>
      <c r="D16" s="123"/>
      <c r="E16" s="124"/>
    </row>
    <row r="17" spans="1:6" s="1" customFormat="1" x14ac:dyDescent="0.2">
      <c r="A17" s="118"/>
      <c r="B17" s="119"/>
      <c r="C17" s="123"/>
      <c r="D17" s="123"/>
      <c r="E17" s="124"/>
    </row>
    <row r="18" spans="1:6" s="1" customFormat="1" x14ac:dyDescent="0.2">
      <c r="A18" s="118"/>
      <c r="B18" s="119"/>
      <c r="C18" s="123"/>
      <c r="D18" s="123"/>
      <c r="E18" s="124"/>
    </row>
    <row r="19" spans="1:6" s="1" customFormat="1" x14ac:dyDescent="0.2">
      <c r="A19" s="118"/>
      <c r="B19" s="119"/>
      <c r="C19" s="123"/>
      <c r="D19" s="123"/>
      <c r="E19" s="124"/>
    </row>
    <row r="20" spans="1:6" s="1" customFormat="1" x14ac:dyDescent="0.2">
      <c r="A20" s="118"/>
      <c r="B20" s="119"/>
      <c r="C20" s="123"/>
      <c r="D20" s="123"/>
      <c r="E20" s="124"/>
    </row>
    <row r="21" spans="1:6" s="1" customFormat="1" x14ac:dyDescent="0.2">
      <c r="A21" s="118"/>
      <c r="B21" s="119"/>
      <c r="C21" s="123"/>
      <c r="D21" s="123"/>
      <c r="E21" s="124"/>
    </row>
    <row r="22" spans="1:6" s="1" customFormat="1" x14ac:dyDescent="0.2">
      <c r="A22" s="122"/>
      <c r="B22" s="119"/>
      <c r="C22" s="123"/>
      <c r="D22" s="123"/>
      <c r="E22" s="124"/>
    </row>
    <row r="23" spans="1:6" s="1" customFormat="1" x14ac:dyDescent="0.2">
      <c r="A23" s="122"/>
      <c r="B23" s="119"/>
      <c r="C23" s="123"/>
      <c r="D23" s="123"/>
      <c r="E23" s="124"/>
    </row>
    <row r="24" spans="1:6" s="1" customFormat="1" hidden="1" x14ac:dyDescent="0.2">
      <c r="A24" s="98"/>
      <c r="B24" s="95"/>
      <c r="C24" s="99"/>
      <c r="D24" s="99"/>
      <c r="E24" s="100"/>
    </row>
    <row r="25" spans="1:6" ht="34.5" customHeight="1" x14ac:dyDescent="0.2">
      <c r="A25" s="52" t="s">
        <v>151</v>
      </c>
      <c r="B25" s="61">
        <f>SUM(B11:B24)</f>
        <v>4780.43</v>
      </c>
      <c r="C25" s="69" t="str">
        <f>IF(SUBTOTAL(3,B11:B24)=SUBTOTAL(103,B11:B24),'Summary and sign-off'!$A$48,'Summary and sign-off'!$A$49)</f>
        <v>Check - there are no hidden rows with data</v>
      </c>
      <c r="D25" s="153" t="str">
        <f>IF('Summary and sign-off'!F59='Summary and sign-off'!F54,'Summary and sign-off'!A51,'Summary and sign-off'!A50)</f>
        <v>Check - each entry provides sufficient information</v>
      </c>
      <c r="E25" s="153"/>
    </row>
    <row r="26" spans="1:6" ht="14.1" customHeight="1" x14ac:dyDescent="0.2">
      <c r="B26" s="16"/>
      <c r="C26" s="16"/>
      <c r="D26" s="16"/>
      <c r="E26" s="16"/>
    </row>
    <row r="27" spans="1:6" x14ac:dyDescent="0.2">
      <c r="A27" s="17" t="s">
        <v>152</v>
      </c>
      <c r="B27" s="16"/>
      <c r="C27" s="16"/>
      <c r="D27" s="16"/>
      <c r="E27" s="16"/>
    </row>
    <row r="28" spans="1:6" ht="12.6" customHeight="1" x14ac:dyDescent="0.2">
      <c r="A28" s="19" t="s">
        <v>131</v>
      </c>
      <c r="B28" s="16"/>
      <c r="C28" s="16"/>
      <c r="D28" s="16"/>
      <c r="E28" s="16"/>
    </row>
    <row r="29" spans="1:6" x14ac:dyDescent="0.2">
      <c r="A29" s="19" t="s">
        <v>79</v>
      </c>
      <c r="B29" s="18"/>
      <c r="C29" s="16"/>
      <c r="D29" s="16"/>
      <c r="E29" s="16"/>
      <c r="F29" s="16"/>
    </row>
    <row r="30" spans="1:6" x14ac:dyDescent="0.2">
      <c r="A30" s="19" t="s">
        <v>145</v>
      </c>
      <c r="C30" s="16"/>
      <c r="D30" s="16"/>
      <c r="E30" s="16"/>
      <c r="F30" s="16"/>
    </row>
    <row r="31" spans="1:6" ht="12.75" customHeight="1" x14ac:dyDescent="0.2">
      <c r="A31" s="19" t="s">
        <v>146</v>
      </c>
      <c r="B31" s="24"/>
      <c r="C31" s="21"/>
      <c r="D31" s="21"/>
      <c r="E31" s="21"/>
      <c r="F31" s="21"/>
    </row>
    <row r="32" spans="1:6" x14ac:dyDescent="0.2">
      <c r="B32" s="25"/>
      <c r="C32" s="16"/>
      <c r="D32" s="16"/>
      <c r="E32" s="16"/>
    </row>
    <row r="33" spans="1:5" hidden="1" x14ac:dyDescent="0.2">
      <c r="A33" s="16"/>
      <c r="B33" s="16"/>
      <c r="C33" s="16"/>
      <c r="D33" s="16"/>
    </row>
    <row r="34" spans="1:5" ht="12.75" hidden="1" customHeight="1" x14ac:dyDescent="0.2"/>
    <row r="35" spans="1:5" hidden="1" x14ac:dyDescent="0.2">
      <c r="A35" s="16"/>
      <c r="B35" s="16"/>
      <c r="C35" s="16"/>
      <c r="D35" s="16"/>
      <c r="E35" s="16"/>
    </row>
    <row r="36" spans="1:5" hidden="1" x14ac:dyDescent="0.2">
      <c r="A36" s="16"/>
      <c r="B36" s="16"/>
      <c r="C36" s="16"/>
      <c r="D36" s="16"/>
      <c r="E36" s="16"/>
    </row>
    <row r="37" spans="1:5" hidden="1" x14ac:dyDescent="0.2">
      <c r="A37" s="16"/>
      <c r="B37" s="16"/>
      <c r="C37" s="16"/>
      <c r="D37" s="16"/>
      <c r="E37" s="16"/>
    </row>
    <row r="38" spans="1:5" hidden="1" x14ac:dyDescent="0.2">
      <c r="A38" s="16"/>
      <c r="B38" s="16"/>
      <c r="C38" s="16"/>
      <c r="D38" s="16"/>
      <c r="E38" s="16"/>
    </row>
    <row r="39" spans="1:5" hidden="1" x14ac:dyDescent="0.2">
      <c r="A39" s="16"/>
      <c r="B39" s="16"/>
      <c r="C39" s="16"/>
      <c r="D39" s="16"/>
      <c r="E39" s="16"/>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0"/>
  <sheetViews>
    <sheetView zoomScaleNormal="100" workbookViewId="0">
      <selection activeCell="G8" sqref="G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9" t="s">
        <v>153</v>
      </c>
      <c r="B1" s="149"/>
      <c r="C1" s="149"/>
      <c r="D1" s="149"/>
      <c r="E1" s="149"/>
      <c r="F1" s="149"/>
    </row>
    <row r="2" spans="1:7" ht="21" customHeight="1" x14ac:dyDescent="0.2">
      <c r="A2" s="2" t="s">
        <v>52</v>
      </c>
      <c r="B2" s="152" t="str">
        <f>'Summary and sign-off'!B2:F2</f>
        <v xml:space="preserve">Te Manatū Waka </v>
      </c>
      <c r="C2" s="152"/>
      <c r="D2" s="152"/>
      <c r="E2" s="152"/>
      <c r="F2" s="152"/>
    </row>
    <row r="3" spans="1:7" ht="21" customHeight="1" x14ac:dyDescent="0.2">
      <c r="A3" s="2" t="s">
        <v>110</v>
      </c>
      <c r="B3" s="152" t="str">
        <f>'Summary and sign-off'!B3:F3</f>
        <v>Bryn Gandy (Acting)</v>
      </c>
      <c r="C3" s="152"/>
      <c r="D3" s="152"/>
      <c r="E3" s="152"/>
      <c r="F3" s="152"/>
    </row>
    <row r="4" spans="1:7" ht="21" customHeight="1" x14ac:dyDescent="0.2">
      <c r="A4" s="2" t="s">
        <v>111</v>
      </c>
      <c r="B4" s="152">
        <f>'Summary and sign-off'!B4:F4</f>
        <v>44743</v>
      </c>
      <c r="C4" s="152"/>
      <c r="D4" s="152"/>
      <c r="E4" s="152"/>
      <c r="F4" s="152"/>
    </row>
    <row r="5" spans="1:7" ht="21" customHeight="1" x14ac:dyDescent="0.2">
      <c r="A5" s="2" t="s">
        <v>112</v>
      </c>
      <c r="B5" s="152">
        <f>'Summary and sign-off'!B5:F5</f>
        <v>44906</v>
      </c>
      <c r="C5" s="152"/>
      <c r="D5" s="152"/>
      <c r="E5" s="152"/>
      <c r="F5" s="152"/>
    </row>
    <row r="6" spans="1:7" ht="21" customHeight="1" x14ac:dyDescent="0.2">
      <c r="A6" s="2" t="s">
        <v>154</v>
      </c>
      <c r="B6" s="147" t="s">
        <v>81</v>
      </c>
      <c r="C6" s="147"/>
      <c r="D6" s="147"/>
      <c r="E6" s="147"/>
      <c r="F6" s="147"/>
    </row>
    <row r="7" spans="1:7" ht="21" customHeight="1" x14ac:dyDescent="0.2">
      <c r="A7" s="2" t="s">
        <v>56</v>
      </c>
      <c r="B7" s="147" t="s">
        <v>83</v>
      </c>
      <c r="C7" s="147"/>
      <c r="D7" s="147"/>
      <c r="E7" s="147"/>
      <c r="F7" s="147"/>
    </row>
    <row r="8" spans="1:7" ht="36" customHeight="1" x14ac:dyDescent="0.2">
      <c r="A8" s="156" t="s">
        <v>155</v>
      </c>
      <c r="B8" s="156"/>
      <c r="C8" s="156"/>
      <c r="D8" s="156"/>
      <c r="E8" s="156"/>
      <c r="F8" s="156"/>
    </row>
    <row r="9" spans="1:7" ht="36" customHeight="1" x14ac:dyDescent="0.2">
      <c r="A9" s="164" t="s">
        <v>156</v>
      </c>
      <c r="B9" s="165"/>
      <c r="C9" s="165"/>
      <c r="D9" s="165"/>
      <c r="E9" s="165"/>
      <c r="F9" s="165"/>
      <c r="G9" s="131"/>
    </row>
    <row r="10" spans="1:7" ht="39" customHeight="1" x14ac:dyDescent="0.2">
      <c r="A10" s="23" t="s">
        <v>117</v>
      </c>
      <c r="B10" s="112" t="s">
        <v>157</v>
      </c>
      <c r="C10" s="112" t="s">
        <v>158</v>
      </c>
      <c r="D10" s="112" t="s">
        <v>159</v>
      </c>
      <c r="E10" s="112" t="s">
        <v>160</v>
      </c>
      <c r="F10" s="112" t="s">
        <v>161</v>
      </c>
      <c r="G10" s="131"/>
    </row>
    <row r="11" spans="1:7" s="1" customFormat="1" hidden="1" x14ac:dyDescent="0.2">
      <c r="A11" s="94"/>
      <c r="B11" s="99"/>
      <c r="C11" s="101"/>
      <c r="D11" s="99"/>
      <c r="E11" s="102"/>
      <c r="F11" s="100"/>
      <c r="G11" s="145"/>
    </row>
    <row r="12" spans="1:7" s="1" customFormat="1" x14ac:dyDescent="0.2">
      <c r="A12" s="118">
        <v>44756</v>
      </c>
      <c r="B12" s="125" t="s">
        <v>177</v>
      </c>
      <c r="C12" s="126" t="s">
        <v>96</v>
      </c>
      <c r="D12" s="125" t="s">
        <v>178</v>
      </c>
      <c r="E12" s="127" t="s">
        <v>91</v>
      </c>
      <c r="F12" s="128"/>
      <c r="G12" s="145"/>
    </row>
    <row r="13" spans="1:7" s="1" customFormat="1" x14ac:dyDescent="0.2">
      <c r="A13" s="118">
        <v>44767</v>
      </c>
      <c r="B13" s="125" t="s">
        <v>172</v>
      </c>
      <c r="C13" s="126" t="s">
        <v>97</v>
      </c>
      <c r="D13" s="125" t="s">
        <v>171</v>
      </c>
      <c r="E13" s="127" t="s">
        <v>91</v>
      </c>
      <c r="F13" s="128"/>
      <c r="G13" s="145"/>
    </row>
    <row r="14" spans="1:7" s="1" customFormat="1" ht="25.5" x14ac:dyDescent="0.2">
      <c r="A14" s="118">
        <v>44775</v>
      </c>
      <c r="B14" s="125" t="s">
        <v>179</v>
      </c>
      <c r="C14" s="126" t="s">
        <v>97</v>
      </c>
      <c r="D14" s="125" t="s">
        <v>180</v>
      </c>
      <c r="E14" s="127" t="s">
        <v>91</v>
      </c>
      <c r="F14" s="128"/>
      <c r="G14" s="145"/>
    </row>
    <row r="15" spans="1:7" s="1" customFormat="1" x14ac:dyDescent="0.2">
      <c r="A15" s="118">
        <v>44781</v>
      </c>
      <c r="B15" s="125" t="s">
        <v>181</v>
      </c>
      <c r="C15" s="126" t="s">
        <v>97</v>
      </c>
      <c r="D15" s="125" t="s">
        <v>182</v>
      </c>
      <c r="E15" s="127" t="s">
        <v>91</v>
      </c>
      <c r="F15" s="128"/>
      <c r="G15" s="145"/>
    </row>
    <row r="16" spans="1:7" s="1" customFormat="1" ht="25.5" x14ac:dyDescent="0.2">
      <c r="A16" s="118">
        <v>44783</v>
      </c>
      <c r="B16" s="125" t="s">
        <v>248</v>
      </c>
      <c r="C16" s="126" t="s">
        <v>97</v>
      </c>
      <c r="D16" s="125" t="s">
        <v>183</v>
      </c>
      <c r="E16" s="127" t="s">
        <v>91</v>
      </c>
      <c r="F16" s="128"/>
      <c r="G16" s="130"/>
    </row>
    <row r="17" spans="1:7" s="1" customFormat="1" x14ac:dyDescent="0.2">
      <c r="A17" s="118">
        <v>44803</v>
      </c>
      <c r="B17" s="125" t="s">
        <v>247</v>
      </c>
      <c r="C17" s="126" t="s">
        <v>97</v>
      </c>
      <c r="D17" s="125" t="s">
        <v>183</v>
      </c>
      <c r="E17" s="127" t="s">
        <v>91</v>
      </c>
      <c r="F17" s="128"/>
      <c r="G17" s="145"/>
    </row>
    <row r="18" spans="1:7" s="1" customFormat="1" x14ac:dyDescent="0.2">
      <c r="A18" s="118">
        <v>44805</v>
      </c>
      <c r="B18" s="125" t="s">
        <v>173</v>
      </c>
      <c r="C18" s="126" t="s">
        <v>97</v>
      </c>
      <c r="D18" s="125" t="s">
        <v>174</v>
      </c>
      <c r="E18" s="127" t="s">
        <v>92</v>
      </c>
      <c r="F18" s="128"/>
      <c r="G18" s="145"/>
    </row>
    <row r="19" spans="1:7" s="1" customFormat="1" ht="25.5" x14ac:dyDescent="0.2">
      <c r="A19" s="118">
        <v>44810</v>
      </c>
      <c r="B19" s="125" t="s">
        <v>184</v>
      </c>
      <c r="C19" s="126" t="s">
        <v>96</v>
      </c>
      <c r="D19" s="125" t="s">
        <v>185</v>
      </c>
      <c r="E19" s="127" t="s">
        <v>91</v>
      </c>
      <c r="F19" s="128"/>
      <c r="G19" s="145"/>
    </row>
    <row r="20" spans="1:7" s="1" customFormat="1" x14ac:dyDescent="0.2">
      <c r="A20" s="118">
        <v>44812</v>
      </c>
      <c r="B20" s="125" t="s">
        <v>186</v>
      </c>
      <c r="C20" s="126" t="s">
        <v>97</v>
      </c>
      <c r="D20" s="125" t="s">
        <v>187</v>
      </c>
      <c r="E20" s="127" t="s">
        <v>92</v>
      </c>
      <c r="F20" s="128"/>
      <c r="G20" s="145"/>
    </row>
    <row r="21" spans="1:7" s="1" customFormat="1" x14ac:dyDescent="0.2">
      <c r="A21" s="118"/>
      <c r="B21" s="125"/>
      <c r="C21" s="126"/>
      <c r="D21" s="125"/>
      <c r="E21" s="127"/>
      <c r="F21" s="128"/>
      <c r="G21" s="145"/>
    </row>
    <row r="22" spans="1:7" s="1" customFormat="1" x14ac:dyDescent="0.2">
      <c r="A22" s="118">
        <v>44819</v>
      </c>
      <c r="B22" s="125" t="s">
        <v>188</v>
      </c>
      <c r="C22" s="126" t="s">
        <v>97</v>
      </c>
      <c r="D22" s="125" t="s">
        <v>189</v>
      </c>
      <c r="E22" s="127" t="s">
        <v>92</v>
      </c>
      <c r="F22" s="128"/>
      <c r="G22" s="145"/>
    </row>
    <row r="23" spans="1:7" s="1" customFormat="1" x14ac:dyDescent="0.2">
      <c r="A23" s="118">
        <v>44819</v>
      </c>
      <c r="B23" s="125" t="s">
        <v>190</v>
      </c>
      <c r="C23" s="126" t="s">
        <v>96</v>
      </c>
      <c r="D23" s="125" t="s">
        <v>191</v>
      </c>
      <c r="E23" s="127" t="s">
        <v>91</v>
      </c>
      <c r="F23" s="128"/>
      <c r="G23" s="145"/>
    </row>
    <row r="24" spans="1:7" s="132" customFormat="1" x14ac:dyDescent="0.2">
      <c r="A24" s="118">
        <v>44841</v>
      </c>
      <c r="B24" s="125" t="s">
        <v>198</v>
      </c>
      <c r="C24" s="126" t="s">
        <v>97</v>
      </c>
      <c r="D24" s="125" t="s">
        <v>199</v>
      </c>
      <c r="E24" s="127" t="s">
        <v>91</v>
      </c>
      <c r="F24" s="128"/>
      <c r="G24" s="145"/>
    </row>
    <row r="25" spans="1:7" s="1" customFormat="1" x14ac:dyDescent="0.2">
      <c r="A25" s="118">
        <v>44845</v>
      </c>
      <c r="B25" s="125" t="s">
        <v>192</v>
      </c>
      <c r="C25" s="126" t="s">
        <v>97</v>
      </c>
      <c r="D25" s="125" t="s">
        <v>193</v>
      </c>
      <c r="E25" s="127" t="s">
        <v>92</v>
      </c>
      <c r="F25" s="128"/>
      <c r="G25" s="145"/>
    </row>
    <row r="26" spans="1:7" s="1" customFormat="1" x14ac:dyDescent="0.2">
      <c r="A26" s="118">
        <v>44847</v>
      </c>
      <c r="B26" s="125" t="s">
        <v>215</v>
      </c>
      <c r="C26" s="126" t="s">
        <v>97</v>
      </c>
      <c r="D26" s="125" t="s">
        <v>208</v>
      </c>
      <c r="E26" s="127" t="s">
        <v>91</v>
      </c>
      <c r="F26" s="128"/>
      <c r="G26" s="145"/>
    </row>
    <row r="27" spans="1:7" s="1" customFormat="1" ht="25.5" x14ac:dyDescent="0.2">
      <c r="A27" s="118">
        <v>44852</v>
      </c>
      <c r="B27" s="125" t="s">
        <v>196</v>
      </c>
      <c r="C27" s="126" t="s">
        <v>97</v>
      </c>
      <c r="D27" s="125" t="s">
        <v>197</v>
      </c>
      <c r="E27" s="127" t="s">
        <v>91</v>
      </c>
      <c r="F27" s="128"/>
      <c r="G27" s="145"/>
    </row>
    <row r="28" spans="1:7" s="1" customFormat="1" ht="25.5" x14ac:dyDescent="0.2">
      <c r="A28" s="118">
        <v>44855</v>
      </c>
      <c r="B28" s="125" t="s">
        <v>218</v>
      </c>
      <c r="C28" s="126" t="s">
        <v>96</v>
      </c>
      <c r="D28" s="125" t="s">
        <v>219</v>
      </c>
      <c r="E28" s="127" t="s">
        <v>91</v>
      </c>
      <c r="F28" s="128" t="s">
        <v>220</v>
      </c>
      <c r="G28" s="145"/>
    </row>
    <row r="29" spans="1:7" s="1" customFormat="1" x14ac:dyDescent="0.2">
      <c r="A29" s="118">
        <v>44861</v>
      </c>
      <c r="B29" s="125" t="s">
        <v>206</v>
      </c>
      <c r="C29" s="126" t="s">
        <v>97</v>
      </c>
      <c r="D29" s="125" t="s">
        <v>207</v>
      </c>
      <c r="E29" s="127" t="s">
        <v>91</v>
      </c>
      <c r="F29" s="128"/>
    </row>
    <row r="30" spans="1:7" s="132" customFormat="1" x14ac:dyDescent="0.2">
      <c r="A30" s="118">
        <v>44861</v>
      </c>
      <c r="B30" s="125" t="s">
        <v>216</v>
      </c>
      <c r="C30" s="126" t="s">
        <v>97</v>
      </c>
      <c r="D30" s="125" t="s">
        <v>217</v>
      </c>
      <c r="E30" s="127" t="s">
        <v>91</v>
      </c>
      <c r="F30" s="128"/>
      <c r="G30" s="1"/>
    </row>
    <row r="31" spans="1:7" s="1" customFormat="1" x14ac:dyDescent="0.2">
      <c r="A31" s="118">
        <v>44872</v>
      </c>
      <c r="B31" s="125" t="s">
        <v>209</v>
      </c>
      <c r="C31" s="126" t="s">
        <v>96</v>
      </c>
      <c r="D31" s="125" t="s">
        <v>210</v>
      </c>
      <c r="E31" s="127" t="s">
        <v>91</v>
      </c>
      <c r="F31" s="128"/>
      <c r="G31" s="145"/>
    </row>
    <row r="32" spans="1:7" s="132" customFormat="1" ht="25.5" x14ac:dyDescent="0.2">
      <c r="A32" s="118">
        <v>44875</v>
      </c>
      <c r="B32" s="125" t="s">
        <v>226</v>
      </c>
      <c r="C32" s="126" t="s">
        <v>97</v>
      </c>
      <c r="D32" s="125" t="s">
        <v>227</v>
      </c>
      <c r="E32" s="127" t="s">
        <v>91</v>
      </c>
      <c r="F32" s="128" t="s">
        <v>249</v>
      </c>
      <c r="G32" s="145"/>
    </row>
    <row r="33" spans="1:7" s="132" customFormat="1" x14ac:dyDescent="0.2">
      <c r="A33" s="118">
        <v>44880</v>
      </c>
      <c r="B33" s="125" t="s">
        <v>213</v>
      </c>
      <c r="C33" s="126" t="s">
        <v>96</v>
      </c>
      <c r="D33" s="125" t="s">
        <v>214</v>
      </c>
      <c r="E33" s="127" t="s">
        <v>92</v>
      </c>
      <c r="F33" s="128"/>
      <c r="G33" s="145"/>
    </row>
    <row r="34" spans="1:7" s="1" customFormat="1" ht="25.5" x14ac:dyDescent="0.2">
      <c r="A34" s="118">
        <v>44881</v>
      </c>
      <c r="B34" s="125" t="s">
        <v>194</v>
      </c>
      <c r="C34" s="126" t="s">
        <v>97</v>
      </c>
      <c r="D34" s="125" t="s">
        <v>195</v>
      </c>
      <c r="E34" s="127" t="s">
        <v>91</v>
      </c>
      <c r="F34" s="128"/>
      <c r="G34" s="145"/>
    </row>
    <row r="35" spans="1:7" s="1" customFormat="1" x14ac:dyDescent="0.2">
      <c r="A35" s="118">
        <v>44881</v>
      </c>
      <c r="B35" s="125" t="s">
        <v>211</v>
      </c>
      <c r="C35" s="126" t="s">
        <v>97</v>
      </c>
      <c r="D35" s="125" t="s">
        <v>212</v>
      </c>
      <c r="E35" s="127" t="s">
        <v>91</v>
      </c>
      <c r="F35" s="128"/>
      <c r="G35" s="145"/>
    </row>
    <row r="36" spans="1:7" s="1" customFormat="1" ht="25.5" x14ac:dyDescent="0.2">
      <c r="A36" s="118">
        <v>44893</v>
      </c>
      <c r="B36" s="125" t="s">
        <v>175</v>
      </c>
      <c r="C36" s="126" t="s">
        <v>97</v>
      </c>
      <c r="D36" s="125" t="s">
        <v>176</v>
      </c>
      <c r="E36" s="127" t="s">
        <v>92</v>
      </c>
      <c r="F36" s="128"/>
      <c r="G36" s="145"/>
    </row>
    <row r="37" spans="1:7" s="1" customFormat="1" ht="25.5" x14ac:dyDescent="0.2">
      <c r="A37" s="118">
        <v>44895</v>
      </c>
      <c r="B37" s="125" t="s">
        <v>221</v>
      </c>
      <c r="C37" s="126" t="s">
        <v>97</v>
      </c>
      <c r="D37" s="125" t="s">
        <v>222</v>
      </c>
      <c r="E37" s="127" t="s">
        <v>91</v>
      </c>
      <c r="F37" s="128"/>
      <c r="G37" s="145"/>
    </row>
    <row r="38" spans="1:7" s="1" customFormat="1" ht="25.5" x14ac:dyDescent="0.2">
      <c r="A38" s="118">
        <v>44895</v>
      </c>
      <c r="B38" s="125" t="s">
        <v>224</v>
      </c>
      <c r="C38" s="126" t="s">
        <v>96</v>
      </c>
      <c r="D38" s="125" t="s">
        <v>225</v>
      </c>
      <c r="E38" s="127" t="s">
        <v>91</v>
      </c>
      <c r="F38" s="128"/>
      <c r="G38" s="145"/>
    </row>
    <row r="39" spans="1:7" s="1" customFormat="1" ht="25.5" x14ac:dyDescent="0.2">
      <c r="A39" s="118">
        <v>44896</v>
      </c>
      <c r="B39" s="125" t="s">
        <v>232</v>
      </c>
      <c r="C39" s="126" t="s">
        <v>97</v>
      </c>
      <c r="D39" s="125" t="s">
        <v>223</v>
      </c>
      <c r="E39" s="127" t="s">
        <v>91</v>
      </c>
      <c r="F39" s="128"/>
      <c r="G39" s="145"/>
    </row>
    <row r="40" spans="1:7" s="1" customFormat="1" x14ac:dyDescent="0.2">
      <c r="A40" s="118">
        <v>44896</v>
      </c>
      <c r="B40" s="125" t="s">
        <v>233</v>
      </c>
      <c r="C40" s="126" t="s">
        <v>96</v>
      </c>
      <c r="D40" s="125" t="s">
        <v>234</v>
      </c>
      <c r="E40" s="127" t="s">
        <v>91</v>
      </c>
      <c r="F40" s="128"/>
      <c r="G40" s="145"/>
    </row>
    <row r="41" spans="1:7" s="1" customFormat="1" ht="25.5" x14ac:dyDescent="0.2">
      <c r="A41" s="118">
        <v>44902</v>
      </c>
      <c r="B41" s="125" t="s">
        <v>237</v>
      </c>
      <c r="C41" s="126" t="s">
        <v>97</v>
      </c>
      <c r="D41" s="125" t="s">
        <v>238</v>
      </c>
      <c r="E41" s="127" t="s">
        <v>91</v>
      </c>
      <c r="F41" s="128"/>
      <c r="G41" s="145"/>
    </row>
    <row r="42" spans="1:7" s="1" customFormat="1" ht="25.5" x14ac:dyDescent="0.2">
      <c r="A42" s="118">
        <v>44907</v>
      </c>
      <c r="B42" s="125" t="s">
        <v>236</v>
      </c>
      <c r="C42" s="126" t="s">
        <v>97</v>
      </c>
      <c r="D42" s="125" t="s">
        <v>235</v>
      </c>
      <c r="E42" s="127" t="s">
        <v>91</v>
      </c>
      <c r="F42" s="128"/>
      <c r="G42" s="145"/>
    </row>
    <row r="43" spans="1:7" s="1" customFormat="1" x14ac:dyDescent="0.2">
      <c r="A43" s="118">
        <v>44910</v>
      </c>
      <c r="B43" s="125" t="s">
        <v>239</v>
      </c>
      <c r="C43" s="126" t="s">
        <v>96</v>
      </c>
      <c r="D43" s="125" t="s">
        <v>240</v>
      </c>
      <c r="E43" s="127" t="s">
        <v>91</v>
      </c>
      <c r="F43" s="128" t="s">
        <v>264</v>
      </c>
      <c r="G43" s="145"/>
    </row>
    <row r="44" spans="1:7" s="1" customFormat="1" x14ac:dyDescent="0.2">
      <c r="A44" s="118"/>
      <c r="B44" s="125"/>
      <c r="C44" s="126"/>
      <c r="D44" s="125"/>
      <c r="E44" s="127"/>
      <c r="F44" s="128"/>
      <c r="G44" s="145"/>
    </row>
    <row r="45" spans="1:7" s="1" customFormat="1" x14ac:dyDescent="0.2">
      <c r="A45" s="118"/>
      <c r="B45" s="125"/>
      <c r="C45" s="126"/>
      <c r="D45" s="125"/>
      <c r="E45" s="127"/>
      <c r="F45" s="128"/>
      <c r="G45" s="145"/>
    </row>
    <row r="46" spans="1:7" s="1" customFormat="1" x14ac:dyDescent="0.2">
      <c r="A46" s="118"/>
      <c r="B46" s="125"/>
      <c r="C46" s="126"/>
      <c r="D46" s="125"/>
      <c r="E46" s="127"/>
      <c r="F46" s="128"/>
      <c r="G46" s="145"/>
    </row>
    <row r="47" spans="1:7" s="1" customFormat="1" x14ac:dyDescent="0.2">
      <c r="A47" s="118"/>
      <c r="B47" s="125"/>
      <c r="C47" s="126"/>
      <c r="D47" s="125"/>
      <c r="E47" s="127"/>
      <c r="F47" s="128"/>
      <c r="G47" s="145"/>
    </row>
    <row r="48" spans="1:7" s="1" customFormat="1" x14ac:dyDescent="0.2">
      <c r="A48" s="118"/>
      <c r="B48" s="125"/>
      <c r="C48" s="126"/>
      <c r="D48" s="125"/>
      <c r="E48" s="127"/>
      <c r="F48" s="128"/>
      <c r="G48" s="145"/>
    </row>
    <row r="49" spans="1:7" s="1" customFormat="1" x14ac:dyDescent="0.2">
      <c r="A49" s="118"/>
      <c r="B49" s="125"/>
      <c r="C49" s="126"/>
      <c r="D49" s="125"/>
      <c r="E49" s="127"/>
      <c r="F49" s="128"/>
      <c r="G49" s="145"/>
    </row>
    <row r="50" spans="1:7" s="1" customFormat="1" x14ac:dyDescent="0.2">
      <c r="A50" s="118"/>
      <c r="B50" s="125"/>
      <c r="C50" s="126"/>
      <c r="D50" s="125"/>
      <c r="E50" s="127"/>
      <c r="F50" s="128"/>
      <c r="G50" s="145"/>
    </row>
    <row r="51" spans="1:7" s="1" customFormat="1" hidden="1" x14ac:dyDescent="0.2">
      <c r="A51" s="94"/>
      <c r="B51" s="99"/>
      <c r="C51" s="101"/>
      <c r="D51" s="99"/>
      <c r="E51" s="102"/>
      <c r="F51" s="100"/>
      <c r="G51" s="145"/>
    </row>
    <row r="52" spans="1:7" ht="34.5" customHeight="1" x14ac:dyDescent="0.2">
      <c r="A52" s="113" t="s">
        <v>162</v>
      </c>
      <c r="B52" s="114" t="s">
        <v>163</v>
      </c>
      <c r="C52" s="115">
        <f>C53+C54</f>
        <v>31</v>
      </c>
      <c r="D52" s="116" t="str">
        <f>IF(SUBTOTAL(3,C11:C51)=SUBTOTAL(103,C11:C51),'Summary and sign-off'!$A$48,'Summary and sign-off'!$A$49)</f>
        <v>Check - there are no hidden rows with data</v>
      </c>
      <c r="E52" s="153" t="str">
        <f>IF('Summary and sign-off'!F60='Summary and sign-off'!F54,'Summary and sign-off'!A52,'Summary and sign-off'!A50)</f>
        <v>Check - each entry provides sufficient information</v>
      </c>
      <c r="F52" s="153"/>
      <c r="G52" s="145"/>
    </row>
    <row r="53" spans="1:7" ht="25.5" customHeight="1" x14ac:dyDescent="0.25">
      <c r="A53" s="53"/>
      <c r="B53" s="54" t="s">
        <v>96</v>
      </c>
      <c r="C53" s="55">
        <f>COUNTIF(C11:C51,'Summary and sign-off'!A45)</f>
        <v>9</v>
      </c>
      <c r="D53" s="13"/>
      <c r="E53" s="14"/>
      <c r="F53" s="15"/>
      <c r="G53" s="131"/>
    </row>
    <row r="54" spans="1:7" ht="25.5" customHeight="1" x14ac:dyDescent="0.25">
      <c r="A54" s="53"/>
      <c r="B54" s="54" t="s">
        <v>97</v>
      </c>
      <c r="C54" s="55">
        <f>COUNTIF(C11:C51,'Summary and sign-off'!A46)</f>
        <v>22</v>
      </c>
      <c r="D54" s="13"/>
      <c r="E54" s="14"/>
      <c r="F54" s="15"/>
      <c r="G54" s="131"/>
    </row>
    <row r="55" spans="1:7" x14ac:dyDescent="0.2">
      <c r="A55" s="16"/>
      <c r="B55" s="17"/>
      <c r="C55" s="16"/>
      <c r="D55" s="18"/>
      <c r="E55" s="18"/>
      <c r="F55" s="16"/>
      <c r="G55" s="131"/>
    </row>
    <row r="56" spans="1:7" x14ac:dyDescent="0.2">
      <c r="A56" s="17" t="s">
        <v>152</v>
      </c>
      <c r="B56" s="17"/>
      <c r="C56" s="17"/>
      <c r="D56" s="17"/>
      <c r="E56" s="17"/>
      <c r="F56" s="17"/>
      <c r="G56" s="131"/>
    </row>
    <row r="57" spans="1:7" ht="12.6" customHeight="1" x14ac:dyDescent="0.2">
      <c r="A57" s="19" t="s">
        <v>131</v>
      </c>
      <c r="B57" s="16"/>
      <c r="C57" s="16"/>
      <c r="D57" s="16"/>
      <c r="E57" s="16"/>
      <c r="G57" s="131"/>
    </row>
    <row r="58" spans="1:7" x14ac:dyDescent="0.2">
      <c r="A58" s="19" t="s">
        <v>79</v>
      </c>
      <c r="B58" s="18"/>
      <c r="C58" s="16"/>
      <c r="D58" s="16"/>
      <c r="E58" s="16"/>
      <c r="F58" s="16"/>
      <c r="G58" s="131"/>
    </row>
    <row r="59" spans="1:7" x14ac:dyDescent="0.2">
      <c r="A59" s="19" t="s">
        <v>164</v>
      </c>
      <c r="B59" s="20"/>
      <c r="C59" s="20"/>
      <c r="D59" s="20"/>
      <c r="E59" s="20"/>
      <c r="F59" s="20"/>
    </row>
    <row r="60" spans="1:7" ht="12.75" customHeight="1" x14ac:dyDescent="0.2">
      <c r="A60" s="19" t="s">
        <v>165</v>
      </c>
      <c r="B60" s="16"/>
      <c r="C60" s="16"/>
      <c r="D60" s="16"/>
      <c r="E60" s="16"/>
      <c r="F60" s="16"/>
    </row>
    <row r="61" spans="1:7" ht="12.95" customHeight="1" x14ac:dyDescent="0.2">
      <c r="A61" s="19" t="s">
        <v>166</v>
      </c>
      <c r="B61" s="16"/>
      <c r="C61" s="16"/>
      <c r="D61" s="16"/>
      <c r="E61" s="16"/>
      <c r="F61" s="16"/>
    </row>
    <row r="62" spans="1:7" x14ac:dyDescent="0.2">
      <c r="A62" s="19" t="s">
        <v>167</v>
      </c>
      <c r="C62" s="16"/>
      <c r="D62" s="16"/>
      <c r="E62" s="16"/>
      <c r="F62" s="16"/>
    </row>
    <row r="63" spans="1:7" ht="12.75" customHeight="1" x14ac:dyDescent="0.2">
      <c r="A63" s="19" t="s">
        <v>146</v>
      </c>
      <c r="B63" s="19"/>
      <c r="C63" s="21"/>
      <c r="D63" s="21"/>
      <c r="E63" s="21"/>
      <c r="F63" s="21"/>
    </row>
    <row r="64" spans="1:7" ht="12.75" customHeight="1" x14ac:dyDescent="0.2">
      <c r="A64" s="19"/>
      <c r="B64" s="19"/>
      <c r="C64" s="21"/>
      <c r="D64" s="21"/>
      <c r="E64" s="21"/>
      <c r="F64" s="21"/>
    </row>
    <row r="65" spans="1:6" ht="12.75" hidden="1" customHeight="1" x14ac:dyDescent="0.2">
      <c r="A65" s="19"/>
      <c r="B65" s="19"/>
      <c r="C65" s="21"/>
      <c r="D65" s="21"/>
      <c r="E65" s="21"/>
      <c r="F65" s="21"/>
    </row>
    <row r="66" spans="1:6" x14ac:dyDescent="0.2"/>
    <row r="67" spans="1:6" x14ac:dyDescent="0.2"/>
    <row r="68" spans="1:6" hidden="1" x14ac:dyDescent="0.2">
      <c r="A68" s="17"/>
      <c r="B68" s="17"/>
      <c r="C68" s="17"/>
      <c r="D68" s="17"/>
      <c r="E68" s="17"/>
      <c r="F68" s="17"/>
    </row>
    <row r="69" spans="1:6" hidden="1" x14ac:dyDescent="0.2">
      <c r="A69" s="17"/>
      <c r="B69" s="17"/>
      <c r="C69" s="17"/>
      <c r="D69" s="17"/>
      <c r="E69" s="17"/>
      <c r="F69" s="17"/>
    </row>
    <row r="70" spans="1:6" hidden="1" x14ac:dyDescent="0.2">
      <c r="A70" s="17"/>
      <c r="B70" s="17"/>
      <c r="C70" s="17"/>
      <c r="D70" s="17"/>
      <c r="E70" s="17"/>
      <c r="F70" s="17"/>
    </row>
    <row r="71" spans="1:6" hidden="1" x14ac:dyDescent="0.2">
      <c r="A71" s="17"/>
      <c r="B71" s="17"/>
      <c r="C71" s="17"/>
      <c r="D71" s="17"/>
      <c r="E71" s="17"/>
      <c r="F71" s="17"/>
    </row>
    <row r="72" spans="1:6" hidden="1" x14ac:dyDescent="0.2">
      <c r="A72" s="17"/>
      <c r="B72" s="17"/>
      <c r="C72" s="17"/>
      <c r="D72" s="17"/>
      <c r="E72" s="17"/>
      <c r="F72" s="17"/>
    </row>
    <row r="73" spans="1:6" x14ac:dyDescent="0.2"/>
    <row r="74" spans="1:6" x14ac:dyDescent="0.2"/>
    <row r="75" spans="1:6" x14ac:dyDescent="0.2"/>
    <row r="76" spans="1:6" x14ac:dyDescent="0.2"/>
    <row r="77" spans="1:6" x14ac:dyDescent="0.2"/>
    <row r="78" spans="1:6" x14ac:dyDescent="0.2"/>
    <row r="79" spans="1:6" x14ac:dyDescent="0.2"/>
    <row r="80" spans="1:6" x14ac:dyDescent="0.2"/>
  </sheetData>
  <sheetProtection sheet="1" formatCells="0" insertRows="0" deleteRows="0"/>
  <dataConsolidate/>
  <mergeCells count="10">
    <mergeCell ref="E52:F52"/>
    <mergeCell ref="A8:F8"/>
    <mergeCell ref="A1:F1"/>
    <mergeCell ref="A9:F9"/>
    <mergeCell ref="B2:F2"/>
    <mergeCell ref="B3:F3"/>
    <mergeCell ref="B4:F4"/>
    <mergeCell ref="B7:F7"/>
    <mergeCell ref="B5:F5"/>
    <mergeCell ref="B6:F6"/>
  </mergeCells>
  <dataValidations xWindow="150" yWindow="60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0" yWindow="609"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C11:C51</xm:sqref>
        </x14:dataValidation>
        <x14:dataValidation type="list" errorStyle="information" operator="greaterThan" allowBlank="1" showInputMessage="1" prompt="Provide specific $ value if possible" xr:uid="{00000000-0002-0000-0500-000003000000}">
          <x14:formula1>
            <xm:f>'Summary and sign-off'!$A$39:$A$44</xm:f>
          </x14:formula1>
          <xm:sqref>E11:E51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ce35bda-9882-4349-810c-ff11faed4b67">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C1774788E97049AD76B5CC790AF3BD" ma:contentTypeVersion="5" ma:contentTypeDescription="Create a new document." ma:contentTypeScope="" ma:versionID="414f80b711684fbb6958defd024bf4e9">
  <xsd:schema xmlns:xsd="http://www.w3.org/2001/XMLSchema" xmlns:xs="http://www.w3.org/2001/XMLSchema" xmlns:p="http://schemas.microsoft.com/office/2006/metadata/properties" xmlns:ns2="41eafec4-0390-4a8a-9a3a-9ab099ae3e59" xmlns:ns3="1ce35bda-9882-4349-810c-ff11faed4b67" targetNamespace="http://schemas.microsoft.com/office/2006/metadata/properties" ma:root="true" ma:fieldsID="1ce0a941493eb02eff56dc7333f661b2" ns2:_="" ns3:_="">
    <xsd:import namespace="41eafec4-0390-4a8a-9a3a-9ab099ae3e59"/>
    <xsd:import namespace="1ce35bda-9882-4349-810c-ff11faed4b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eafec4-0390-4a8a-9a3a-9ab099ae3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e35bda-9882-4349-810c-ff11faed4b6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elements/1.1/"/>
    <ds:schemaRef ds:uri="http://purl.org/dc/dcmitype/"/>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1ce35bda-9882-4349-810c-ff11faed4b67"/>
    <ds:schemaRef ds:uri="41eafec4-0390-4a8a-9a3a-9ab099ae3e59"/>
    <ds:schemaRef ds:uri="http://schemas.microsoft.com/office/2006/metadata/properties"/>
  </ds:schemaRefs>
</ds:datastoreItem>
</file>

<file path=customXml/itemProps2.xml><?xml version="1.0" encoding="utf-8"?>
<ds:datastoreItem xmlns:ds="http://schemas.openxmlformats.org/officeDocument/2006/customXml" ds:itemID="{5E03F6FB-7E64-4114-8DEA-3DF5E70C9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eafec4-0390-4a8a-9a3a-9ab099ae3e59"/>
    <ds:schemaRef ds:uri="1ce35bda-9882-4349-810c-ff11faed4b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Kate McDoanld</cp:lastModifiedBy>
  <cp:revision/>
  <dcterms:created xsi:type="dcterms:W3CDTF">2010-10-17T20:59:02Z</dcterms:created>
  <dcterms:modified xsi:type="dcterms:W3CDTF">2023-07-27T22:45:54Z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0x010100C3C1774788E97049AD76B5CC790AF3BD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