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0545" windowHeight="3540" firstSheet="1"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expenses'!$A$1:$E$26</definedName>
    <definedName name="_xlnm.Print_Area" localSheetId="3">'Gifts and Benefits'!$A$1:$E$14</definedName>
    <definedName name="_xlnm.Print_Area" localSheetId="0">'Guidance for agencies'!$A$1:$A$43</definedName>
    <definedName name="_xlnm.Print_Area" localSheetId="2">Hospitality!$A$1:$F$46</definedName>
    <definedName name="_xlnm.Print_Area" localSheetId="1">Travel!$A$1:$D$136</definedName>
  </definedNames>
  <calcPr calcId="162913" calcMode="manual" calcCompleted="0" calcOnSave="0"/>
</workbook>
</file>

<file path=xl/calcChain.xml><?xml version="1.0" encoding="utf-8"?>
<calcChain xmlns="http://schemas.openxmlformats.org/spreadsheetml/2006/main">
  <c r="B27" i="2" l="1"/>
  <c r="B27" i="1" l="1"/>
  <c r="B22" i="1"/>
  <c r="B18" i="3" l="1"/>
  <c r="B98" i="1" l="1"/>
  <c r="B118" i="1" l="1"/>
  <c r="B113" i="1"/>
  <c r="B109" i="1"/>
  <c r="B104" i="1"/>
  <c r="B97" i="1"/>
  <c r="B71" i="1" l="1"/>
  <c r="B75" i="1" l="1"/>
  <c r="B2" i="3" l="1"/>
  <c r="B3" i="3"/>
  <c r="B4" i="3"/>
  <c r="B25" i="3"/>
  <c r="B2" i="4"/>
  <c r="B3" i="4"/>
  <c r="B4" i="4"/>
  <c r="D14" i="4"/>
  <c r="B2" i="2"/>
  <c r="B3" i="2"/>
  <c r="B4" i="2"/>
  <c r="B39" i="2"/>
  <c r="B33" i="1"/>
  <c r="B68" i="1"/>
  <c r="B124" i="1" s="1"/>
  <c r="B134" i="1"/>
  <c r="B135" i="1" l="1"/>
</calcChain>
</file>

<file path=xl/sharedStrings.xml><?xml version="1.0" encoding="utf-8"?>
<sst xmlns="http://schemas.openxmlformats.org/spreadsheetml/2006/main" count="424" uniqueCount="223">
  <si>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</si>
  <si>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</si>
  <si>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</si>
  <si>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</si>
  <si>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</si>
  <si>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</si>
  <si>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</si>
  <si>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</si>
  <si>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</si>
  <si>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</si>
  <si>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</si>
  <si>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</si>
  <si>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</si>
  <si>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</si>
  <si>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</si>
  <si>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</si>
  <si>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</si>
  <si>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</si>
  <si>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</si>
  <si>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</si>
  <si>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Gifts  and hospitality</t>
  </si>
  <si>
    <t xml:space="preserve">Hospitality Offered to Third Parties </t>
  </si>
  <si>
    <t xml:space="preserve">Total  expenses </t>
  </si>
  <si>
    <t>Total gifts &amp; benefits</t>
  </si>
  <si>
    <t>Chief Executive Expense Disclosure</t>
  </si>
  <si>
    <t>Date(s)</t>
  </si>
  <si>
    <t>Offered by 
(who made the offer?)</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</si>
  <si>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</si>
  <si>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</si>
  <si>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</si>
  <si>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</si>
  <si>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</si>
  <si>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</si>
  <si>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</si>
  <si>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</si>
  <si>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Hospitality</t>
  </si>
  <si>
    <t>Estimated value (NZ$)
(exc GST / inc GST)***</t>
  </si>
  <si>
    <t>Purpose</t>
  </si>
  <si>
    <t>Comments</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</si>
  <si>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</si>
  <si>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</si>
  <si>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</si>
  <si>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</si>
  <si>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</si>
  <si>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</si>
  <si>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</si>
  <si>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</si>
  <si>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</si>
  <si>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</si>
  <si>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</si>
  <si>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</si>
  <si>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</si>
  <si>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</si>
  <si>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</si>
  <si>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</si>
  <si>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</si>
  <si>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</si>
  <si>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</si>
  <si>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</si>
  <si>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</si>
  <si>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</si>
  <si>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</si>
  <si>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</si>
  <si>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</si>
  <si>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</si>
  <si>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</si>
  <si>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</si>
  <si>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</si>
  <si>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</si>
  <si>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</si>
  <si>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</si>
  <si>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Ministry of Transport</t>
  </si>
  <si>
    <t>Peter Mersi</t>
  </si>
  <si>
    <t>Cost (NZ$)
(exc GST)</t>
  </si>
  <si>
    <t>04/07/2017 - 05/07/2017</t>
  </si>
  <si>
    <t>Cost ($)
(exc GST)</t>
  </si>
  <si>
    <t>Executive Learning Group Membership</t>
  </si>
  <si>
    <t>July 2017 - December 2017</t>
  </si>
  <si>
    <t>Professional subscription</t>
  </si>
  <si>
    <t>Australia</t>
  </si>
  <si>
    <t>Wellington</t>
  </si>
  <si>
    <t>Hotel - Auckland</t>
  </si>
  <si>
    <t>Airfare - Wellington/Auckland return</t>
  </si>
  <si>
    <t>Taxi - Auckland</t>
  </si>
  <si>
    <t>Attend recruitment interview in Auckland</t>
  </si>
  <si>
    <t>Parking - Wellington Airport</t>
  </si>
  <si>
    <t>Meal - working breakfast with NZTA (2 people)</t>
  </si>
  <si>
    <t>Airfare - Wellington/Brisbane return</t>
  </si>
  <si>
    <t>Working lunch</t>
  </si>
  <si>
    <t>Meal (8 people)</t>
  </si>
  <si>
    <t>Transport Sector Chairs</t>
  </si>
  <si>
    <t>Fuel crisis</t>
  </si>
  <si>
    <t>Taxi - Christchurch</t>
  </si>
  <si>
    <t>Meal - lunch</t>
  </si>
  <si>
    <t>14/09/2017 - 15/09/2017</t>
  </si>
  <si>
    <t>Hotel - Brisbane</t>
  </si>
  <si>
    <t>Meal - dinner</t>
  </si>
  <si>
    <t>Taxi - Brisbane</t>
  </si>
  <si>
    <t>Meal - breakfast</t>
  </si>
  <si>
    <t>11/10/2017 - 12/10/2017</t>
  </si>
  <si>
    <t>Airfare - Wellington/Christchurch return</t>
  </si>
  <si>
    <t>Airfare - Auckland to Wellington</t>
  </si>
  <si>
    <t>19/09/2017 - 22/09/2017</t>
  </si>
  <si>
    <t>Airfare - Wellington to Auckland</t>
  </si>
  <si>
    <t>Cellphone expenses</t>
  </si>
  <si>
    <t>July 2017</t>
  </si>
  <si>
    <t>August 2017</t>
  </si>
  <si>
    <t>September 2017</t>
  </si>
  <si>
    <t>October 2017</t>
  </si>
  <si>
    <t>Conference calls for fuel crisis</t>
  </si>
  <si>
    <t>Meeting with Auckland office</t>
  </si>
  <si>
    <t>Govt and Business Leaders Workshop</t>
  </si>
  <si>
    <t>Porcelain dish</t>
  </si>
  <si>
    <t>IPANZ Public Sector Excellence Awards dinner</t>
  </si>
  <si>
    <t xml:space="preserve">Motor Industry dinner </t>
  </si>
  <si>
    <t>No. of items = 3</t>
  </si>
  <si>
    <t>Wattle Executive Learning Group</t>
  </si>
  <si>
    <t xml:space="preserve">Electric Vehicles Leadership Group </t>
  </si>
  <si>
    <t>HMI Technologies event</t>
  </si>
  <si>
    <t>Chartered Insitute of Logistics and Transport Awards</t>
  </si>
  <si>
    <t xml:space="preserve">Hosted by Imported Motor Vehicle Industry Association </t>
  </si>
  <si>
    <t xml:space="preserve">Institute of Public Administration New Zealand </t>
  </si>
  <si>
    <t xml:space="preserve">Institute of Internal Auditors - Education Day session </t>
  </si>
  <si>
    <t>31 October 2017</t>
  </si>
  <si>
    <t>04/10/2017 - 05/10/2017</t>
  </si>
  <si>
    <t>Meal (3 people)</t>
  </si>
  <si>
    <t>Taxi - Wellington</t>
  </si>
  <si>
    <t>Auckland pricing meeting</t>
  </si>
  <si>
    <t>Taxi - Rotorua</t>
  </si>
  <si>
    <t>17/10/2017 - 18/10/2017</t>
  </si>
  <si>
    <t>Airfare - Wellington/Rotorua return</t>
  </si>
  <si>
    <t>January 2018 - June 2018</t>
  </si>
  <si>
    <t>November 2017</t>
  </si>
  <si>
    <t>December 2017</t>
  </si>
  <si>
    <t>Performance Improvement Framework (PIF) Reviewers</t>
  </si>
  <si>
    <t>Transport Sector Leaders</t>
  </si>
  <si>
    <t>Wellington Stakeholder Function</t>
  </si>
  <si>
    <t>Auckland Stakeholder Function</t>
  </si>
  <si>
    <t>EV's/Leadership Group</t>
  </si>
  <si>
    <t>Hotel Grand Chancellor Auckland</t>
  </si>
  <si>
    <t>Airfare Wellington/Sydney return</t>
  </si>
  <si>
    <t>Meal - breakfast x 2</t>
  </si>
  <si>
    <t>January 2018</t>
  </si>
  <si>
    <t>February 2018</t>
  </si>
  <si>
    <t/>
  </si>
  <si>
    <t>Blessing of Stats House m/tea</t>
  </si>
  <si>
    <t>Lunch for EVPL Group Meeting on 21 March 2018</t>
  </si>
  <si>
    <t>March 2018</t>
  </si>
  <si>
    <t>2018/010</t>
  </si>
  <si>
    <t>18/03/2018</t>
  </si>
  <si>
    <t>2018/011</t>
  </si>
  <si>
    <t>Taxi Auckland - Onehunga</t>
  </si>
  <si>
    <t>UNISA Presentation - Auckland</t>
  </si>
  <si>
    <t>TransKnow Conference</t>
  </si>
  <si>
    <t>Taxi - Auckland (DCE x 5)</t>
  </si>
  <si>
    <t>Train - Sydney</t>
  </si>
  <si>
    <t>Womens Suffrage Celebration Government House</t>
  </si>
  <si>
    <t>Conference Dinner (x 2, includes a DCE)</t>
  </si>
  <si>
    <t>SustainWealth Initiative</t>
  </si>
  <si>
    <t>The Quadrant Hotel - Auckland</t>
  </si>
  <si>
    <t>Hotel InterContinental Sydney</t>
  </si>
  <si>
    <t>Airfare - Wellington/Tauranga return</t>
  </si>
  <si>
    <t>Parking</t>
  </si>
  <si>
    <t>NZTA meeting</t>
  </si>
  <si>
    <t>Parking - Tauranga</t>
  </si>
  <si>
    <t>Ministry of Transport and NZ Transport Agency Senior Leadership Teams</t>
  </si>
  <si>
    <t>Dinner - The Quadrant Hotel</t>
  </si>
  <si>
    <t>Breakfast</t>
  </si>
  <si>
    <t>Dinner with SOLGM following Local Govt Meeting</t>
  </si>
  <si>
    <t>NZ Association of Economists</t>
  </si>
  <si>
    <t>April 2018</t>
  </si>
  <si>
    <t>Dinner with KiwiRail</t>
  </si>
  <si>
    <t>Meal (2 people)</t>
  </si>
  <si>
    <t xml:space="preserve">Ministers meeting </t>
  </si>
  <si>
    <t>Sustainable Wealth Initiative (SSC led workshop)</t>
  </si>
  <si>
    <t xml:space="preserve">Presentation to NZ Innovators </t>
  </si>
  <si>
    <t>Presentation to NZTA Board</t>
  </si>
  <si>
    <t>Visit to Toll Group</t>
  </si>
  <si>
    <t>Morning tea for Risk and Assurance Committee</t>
  </si>
  <si>
    <t>Australasian Transport Research Forum (ATRF)</t>
  </si>
  <si>
    <t>External  hospitality</t>
  </si>
  <si>
    <t>Hotel/Meals - Auckland (one third of total cost for 3xMoT staff)</t>
  </si>
  <si>
    <t>1 July 2017 to 30 June 2018</t>
  </si>
  <si>
    <t>Central Govt Local Dinner</t>
  </si>
  <si>
    <t>2018/012</t>
  </si>
  <si>
    <t>Petrol re car hire for SLT offsite</t>
  </si>
  <si>
    <t>Petrol</t>
  </si>
  <si>
    <t>Airfare - Wellington/Melbourne</t>
  </si>
  <si>
    <t>Airfare - Melbourne/Sydney</t>
  </si>
  <si>
    <t>Airfare - Sydney/Brisbane</t>
  </si>
  <si>
    <t>Airfare - Sydney/Brisbane/Wellington</t>
  </si>
  <si>
    <t>Study of Rail Tour</t>
  </si>
  <si>
    <t>Lunch</t>
  </si>
  <si>
    <t>Bus/train - New South Wales</t>
  </si>
  <si>
    <t>Presentation to NZTA Board/Visit to Port of Tauranga</t>
  </si>
  <si>
    <t>Working lunch for Risk Workshop</t>
  </si>
  <si>
    <t>MoT/LGNZ Management Working lunch</t>
  </si>
  <si>
    <t>Breakfast, SSC offsite Neighbourhood Coffee</t>
  </si>
  <si>
    <t>Working lunch, 5 people</t>
  </si>
  <si>
    <t>Meal (5 people)</t>
  </si>
  <si>
    <t>Risk and Assurance Committee meeting (Countdown)</t>
  </si>
  <si>
    <t>May 2018</t>
  </si>
  <si>
    <t>June 2018</t>
  </si>
  <si>
    <t>Tech Transport Innovation (ITS) Conference</t>
  </si>
  <si>
    <t>Road Transport Engineers NZ Conference</t>
  </si>
  <si>
    <t>Meal (11 people)</t>
  </si>
  <si>
    <t>Meal (16 people)</t>
  </si>
  <si>
    <t>Meal (6 people)</t>
  </si>
  <si>
    <t>Meal (7 people)</t>
  </si>
  <si>
    <t>Morning tea (8 people)</t>
  </si>
  <si>
    <t>Morning tea (All of MoT)</t>
  </si>
  <si>
    <t>Meal (20 people)</t>
  </si>
  <si>
    <t>Meal (1 person)</t>
  </si>
  <si>
    <t>18/03/2018 - 19/03/2018</t>
  </si>
  <si>
    <t>Roaming charge of $220.60 was repaid to the Ministry</t>
  </si>
  <si>
    <t>Purpose of trip (eg attending XYZ conference for 3 days)</t>
  </si>
  <si>
    <t>International Travel (including  travel within NZ at beginning and end of overseas trip)</t>
  </si>
  <si>
    <t xml:space="preserve">Purpose (eg visiting district office for two days...) </t>
  </si>
  <si>
    <t xml:space="preserve">Purpose (eg meeting with Minister) </t>
  </si>
  <si>
    <t>Cost ($)
(exc GST / inc GST)</t>
  </si>
  <si>
    <t>Gifts and Benefits over $50 annual value</t>
  </si>
  <si>
    <t xml:space="preserve">Nature </t>
  </si>
  <si>
    <t>Comment / 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</si>
</sst>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quot;$&quot;#,##0.00"/>
    <numFmt numFmtId="8" formatCode="&quot;$&quot;#,##0.00;[Red]\-&quot;$&quot;#,##0.00"/>
    <numFmt numFmtId="44" formatCode="_-&quot;$&quot;* #,##0.00_-;\-&quot;$&quot;* #,##0.00_-;_-&quot;$&quot;* &quot;-&quot;??_-;_-@_-"/>
    <numFmt numFmtId="164" formatCode="&quot;$&quot;#,##0.00"/>
    <numFmt numFmtId="165" formatCode="##,##0.00"/>
  </numFmts>
  <fonts count="27"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theme="1"/>
      <name val="Arial"/>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8" fillId="0" borderId="0" applyNumberFormat="0" applyFill="0" applyBorder="0" applyAlignment="0" applyProtection="0"/>
    <xf numFmtId="44" fontId="26" fillId="0" borderId="0" applyFont="0" applyFill="0" applyBorder="0" applyAlignment="0" applyProtection="0"/>
  </cellStyleXfs>
  <cellXfs count="181">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0" fillId="0" borderId="0" xfId="0" applyFont="1" applyAlignment="1">
      <alignment horizontal="justify" vertical="center"/>
    </xf>
    <xf numFmtId="0" fontId="0" fillId="2" borderId="11" xfId="0" applyFont="1" applyFill="1" applyBorder="1" applyAlignment="1">
      <alignment wrapText="1"/>
    </xf>
    <xf numFmtId="0" fontId="18" fillId="0" borderId="0" xfId="1" applyAlignment="1">
      <alignment horizontal="justify" vertical="center"/>
    </xf>
    <xf numFmtId="14" fontId="0" fillId="0" borderId="9" xfId="0" applyNumberFormat="1" applyFont="1" applyBorder="1" applyAlignment="1">
      <alignment horizontal="left" wrapText="1"/>
    </xf>
    <xf numFmtId="164" fontId="0" fillId="0" borderId="0" xfId="0" applyNumberFormat="1" applyBorder="1" applyAlignment="1">
      <alignment wrapText="1"/>
    </xf>
    <xf numFmtId="164" fontId="0" fillId="0" borderId="0" xfId="0" applyNumberFormat="1" applyAlignment="1">
      <alignment wrapText="1"/>
    </xf>
    <xf numFmtId="49" fontId="0" fillId="0" borderId="9" xfId="0" applyNumberFormat="1" applyFont="1" applyBorder="1" applyAlignment="1">
      <alignment horizontal="left" wrapText="1"/>
    </xf>
    <xf numFmtId="0" fontId="0" fillId="0" borderId="0" xfId="0" applyFont="1" applyBorder="1" applyAlignment="1">
      <alignment wrapText="1"/>
    </xf>
    <xf numFmtId="0" fontId="0" fillId="0" borderId="0" xfId="0" applyBorder="1" applyAlignment="1">
      <alignment wrapText="1"/>
    </xf>
    <xf numFmtId="0" fontId="0" fillId="0" borderId="0" xfId="0" applyFont="1" applyBorder="1" applyAlignment="1">
      <alignment wrapText="1"/>
    </xf>
    <xf numFmtId="0" fontId="0" fillId="0" borderId="9" xfId="0" applyFill="1" applyBorder="1" applyAlignment="1">
      <alignment wrapText="1"/>
    </xf>
    <xf numFmtId="14" fontId="0" fillId="0" borderId="9" xfId="0" applyNumberFormat="1" applyBorder="1" applyAlignment="1">
      <alignment horizontal="left" wrapText="1"/>
    </xf>
    <xf numFmtId="0" fontId="0" fillId="0" borderId="9" xfId="0" applyBorder="1" applyAlignment="1">
      <alignment wrapText="1"/>
    </xf>
    <xf numFmtId="14" fontId="0" fillId="0" borderId="0" xfId="0" applyNumberFormat="1" applyBorder="1" applyAlignment="1">
      <alignment horizontal="left" wrapText="1"/>
    </xf>
    <xf numFmtId="14" fontId="0" fillId="0" borderId="0" xfId="0" applyNumberFormat="1" applyAlignment="1">
      <alignment horizontal="left" wrapText="1"/>
    </xf>
    <xf numFmtId="14" fontId="0" fillId="0" borderId="9" xfId="0" applyNumberFormat="1" applyFill="1" applyBorder="1" applyAlignment="1">
      <alignment horizontal="left" wrapText="1"/>
    </xf>
    <xf numFmtId="164" fontId="0" fillId="0" borderId="0" xfId="0" applyNumberFormat="1" applyFill="1" applyAlignment="1">
      <alignment wrapText="1"/>
    </xf>
    <xf numFmtId="7" fontId="0" fillId="0" borderId="0" xfId="2" applyNumberFormat="1" applyFont="1" applyBorder="1" applyAlignment="1">
      <alignment horizontal="right" wrapText="1"/>
    </xf>
    <xf numFmtId="0" fontId="6" fillId="5" borderId="2" xfId="0" applyFont="1" applyFill="1" applyBorder="1" applyAlignment="1">
      <alignment vertical="center" wrapText="1"/>
    </xf>
    <xf numFmtId="0" fontId="0" fillId="5" borderId="2" xfId="0" applyFont="1" applyFill="1" applyBorder="1" applyAlignment="1"/>
    <xf numFmtId="164" fontId="6" fillId="5" borderId="2" xfId="0" applyNumberFormat="1" applyFont="1" applyFill="1" applyBorder="1" applyAlignment="1">
      <alignment vertical="center" wrapText="1"/>
    </xf>
    <xf numFmtId="0" fontId="0" fillId="5" borderId="8" xfId="0" applyFont="1" applyFill="1" applyBorder="1" applyAlignment="1">
      <alignment wrapText="1"/>
    </xf>
    <xf numFmtId="14" fontId="0" fillId="0" borderId="9" xfId="0" applyNumberFormat="1" applyFont="1" applyBorder="1" applyAlignment="1">
      <alignment horizontal="left" vertical="top" wrapText="1"/>
    </xf>
    <xf numFmtId="8" fontId="0" fillId="0" borderId="0" xfId="0" applyNumberFormat="1"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14" fontId="0" fillId="0" borderId="9" xfId="0" applyNumberFormat="1" applyBorder="1" applyAlignment="1">
      <alignment horizontal="left" vertical="top" wrapText="1"/>
    </xf>
    <xf numFmtId="0" fontId="0" fillId="0" borderId="0" xfId="0" applyBorder="1" applyAlignment="1">
      <alignment wrapText="1"/>
    </xf>
    <xf numFmtId="0" fontId="0" fillId="0" borderId="0" xfId="0" applyFill="1" applyBorder="1" applyAlignment="1"/>
    <xf numFmtId="165" fontId="0" fillId="0" borderId="0" xfId="0" applyNumberFormat="1" applyFill="1" applyBorder="1" applyAlignment="1"/>
    <xf numFmtId="0" fontId="0" fillId="0" borderId="0" xfId="0" applyFill="1"/>
    <xf numFmtId="14" fontId="0" fillId="0" borderId="9" xfId="0" applyNumberFormat="1" applyFont="1" applyFill="1" applyBorder="1" applyAlignment="1">
      <alignment horizontal="left" wrapText="1"/>
    </xf>
    <xf numFmtId="7" fontId="0" fillId="0" borderId="0" xfId="2" applyNumberFormat="1" applyFont="1" applyFill="1" applyBorder="1" applyAlignment="1">
      <alignment horizontal="right" wrapText="1"/>
    </xf>
    <xf numFmtId="0" fontId="0" fillId="0" borderId="0" xfId="0" applyFont="1" applyFill="1" applyBorder="1" applyAlignment="1">
      <alignment wrapText="1"/>
    </xf>
    <xf numFmtId="0" fontId="0" fillId="0" borderId="6" xfId="0" applyFont="1" applyFill="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0" xfId="0" applyBorder="1" applyAlignment="1">
      <alignment wrapText="1"/>
    </xf>
    <xf numFmtId="14" fontId="0" fillId="0" borderId="0" xfId="0" applyNumberFormat="1" applyAlignment="1">
      <alignment horizontal="left"/>
    </xf>
    <xf numFmtId="14" fontId="0" fillId="0" borderId="0" xfId="0" applyNumberFormat="1" applyFill="1" applyBorder="1" applyAlignment="1">
      <alignment horizontal="left"/>
    </xf>
    <xf numFmtId="0" fontId="0" fillId="0" borderId="0" xfId="0" applyFill="1" applyAlignment="1">
      <alignment wrapText="1"/>
    </xf>
    <xf numFmtId="14" fontId="0" fillId="0" borderId="0" xfId="0" applyNumberFormat="1" applyFill="1" applyBorder="1" applyAlignment="1">
      <alignment horizontal="left" wrapText="1"/>
    </xf>
    <xf numFmtId="17" fontId="0" fillId="0" borderId="0" xfId="0" applyNumberFormat="1" applyFill="1" applyBorder="1" applyAlignment="1">
      <alignment horizontal="left"/>
    </xf>
    <xf numFmtId="14" fontId="0" fillId="0" borderId="0" xfId="0" applyNumberFormat="1" applyFill="1" applyAlignment="1">
      <alignment horizontal="left"/>
    </xf>
    <xf numFmtId="0" fontId="0" fillId="0" borderId="0" xfId="0"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0" xfId="0" applyFont="1" applyBorder="1" applyAlignment="1">
      <alignment horizontal="justify" vertical="center"/>
    </xf>
    <xf numFmtId="0" fontId="0" fillId="0" borderId="6" xfId="0" applyFont="1" applyBorder="1" applyAlignment="1">
      <alignment wrapText="1"/>
    </xf>
    <xf numFmtId="164" fontId="0" fillId="0" borderId="0" xfId="0" applyNumberFormat="1"/>
    <xf numFmtId="164" fontId="0" fillId="0" borderId="0" xfId="0" applyNumberFormat="1" applyFill="1" applyBorder="1" applyAlignment="1"/>
    <xf numFmtId="164" fontId="0" fillId="0" borderId="0" xfId="0" applyNumberFormat="1" applyFill="1"/>
    <xf numFmtId="0" fontId="0" fillId="0" borderId="0" xfId="0" applyFill="1" applyBorder="1"/>
    <xf numFmtId="0" fontId="0" fillId="5" borderId="2" xfId="0" applyFont="1" applyFill="1" applyBorder="1" applyAlignment="1">
      <alignment wrapText="1"/>
    </xf>
    <xf numFmtId="0" fontId="0" fillId="0" borderId="6" xfId="0" applyFill="1" applyBorder="1" applyAlignment="1"/>
    <xf numFmtId="0" fontId="0" fillId="0" borderId="6" xfId="0" applyFill="1" applyBorder="1"/>
    <xf numFmtId="49" fontId="0" fillId="0" borderId="9" xfId="0" applyNumberFormat="1" applyFont="1" applyBorder="1" applyAlignment="1">
      <alignment horizontal="left" vertical="center" wrapText="1"/>
    </xf>
    <xf numFmtId="164"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0" xfId="0" applyAlignment="1">
      <alignment vertical="center"/>
    </xf>
    <xf numFmtId="0" fontId="0" fillId="0" borderId="0" xfId="0" applyFont="1" applyBorder="1" applyAlignment="1">
      <alignment vertical="center" wrapText="1"/>
    </xf>
    <xf numFmtId="164" fontId="0" fillId="0" borderId="0" xfId="0" applyNumberFormat="1" applyFont="1" applyBorder="1" applyAlignment="1">
      <alignment vertical="center"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8"/>
  <sheetViews>
    <sheetView zoomScaleNormal="100" workbookViewId="0">
      <selection activeCell="A23" sqref="A23"/>
    </sheetView>
  </sheetViews>
  <sheetFormatPr defaultColWidth="8.7109375" defaultRowHeight="14.25" x14ac:dyDescent="0.2"/>
  <cols>
    <col min="1" max="1" width="219.28515625" style="48" customWidth="1"/>
    <col min="2" max="16384" width="8.7109375" style="48"/>
  </cols>
  <sheetData>
    <row r="1" spans="1:1" ht="15" x14ac:dyDescent="0.2">
      <c r="A1" s="55" t="s">
        <v>34</v>
      </c>
    </row>
    <row r="2" spans="1:1" x14ac:dyDescent="0.2">
      <c r="A2" s="48" t="s">
        <v>39</v>
      </c>
    </row>
    <row r="3" spans="1:1" ht="15" x14ac:dyDescent="0.2">
      <c r="A3" s="49" t="s">
        <v>37</v>
      </c>
    </row>
    <row r="4" spans="1:1" x14ac:dyDescent="0.2">
      <c r="A4" s="76" t="s">
        <v>41</v>
      </c>
    </row>
    <row r="5" spans="1:1" x14ac:dyDescent="0.2">
      <c r="A5" s="76" t="s">
        <v>40</v>
      </c>
    </row>
    <row r="6" spans="1:1" x14ac:dyDescent="0.2">
      <c r="A6" s="76" t="s">
        <v>42</v>
      </c>
    </row>
    <row r="7" spans="1:1" x14ac:dyDescent="0.2">
      <c r="A7" s="76" t="s">
        <v>43</v>
      </c>
    </row>
    <row r="8" spans="1:1" ht="15" x14ac:dyDescent="0.2">
      <c r="A8" s="49" t="s">
        <v>44</v>
      </c>
    </row>
    <row r="9" spans="1:1" x14ac:dyDescent="0.2">
      <c r="A9" s="53" t="s">
        <v>45</v>
      </c>
    </row>
    <row r="10" spans="1:1" x14ac:dyDescent="0.2">
      <c r="A10" s="76" t="s">
        <v>46</v>
      </c>
    </row>
    <row r="11" spans="1:1" x14ac:dyDescent="0.2">
      <c r="A11" s="76" t="s">
        <v>47</v>
      </c>
    </row>
    <row r="12" spans="1:1" x14ac:dyDescent="0.2">
      <c r="A12" s="50" t="s">
        <v>48</v>
      </c>
    </row>
    <row r="13" spans="1:1" x14ac:dyDescent="0.2">
      <c r="A13" s="76" t="s">
        <v>49</v>
      </c>
    </row>
    <row r="14" spans="1:1" ht="15" x14ac:dyDescent="0.2">
      <c r="A14" s="49" t="s">
        <v>50</v>
      </c>
    </row>
    <row r="15" spans="1:1" x14ac:dyDescent="0.2">
      <c r="A15" s="50" t="s">
        <v>28</v>
      </c>
    </row>
    <row r="16" spans="1:1" x14ac:dyDescent="0.2">
      <c r="A16" s="51" t="s">
        <v>61</v>
      </c>
    </row>
    <row r="17" spans="1:1" x14ac:dyDescent="0.2">
      <c r="A17" s="47" t="s">
        <v>62</v>
      </c>
    </row>
    <row r="18" spans="1:1" ht="15" x14ac:dyDescent="0.2">
      <c r="A18" s="78" t="s">
        <v>30</v>
      </c>
    </row>
    <row r="19" spans="1:1" x14ac:dyDescent="0.2">
      <c r="A19" s="47" t="s">
        <v>63</v>
      </c>
    </row>
    <row r="20" spans="1:1" ht="15" x14ac:dyDescent="0.2">
      <c r="A20" s="49" t="s">
        <v>51</v>
      </c>
    </row>
    <row r="21" spans="1:1" ht="15" x14ac:dyDescent="0.2">
      <c r="A21" s="49" t="s">
        <v>52</v>
      </c>
    </row>
    <row r="22" spans="1:1" ht="29.25" x14ac:dyDescent="0.2">
      <c r="A22" s="50" t="s">
        <v>64</v>
      </c>
    </row>
    <row r="23" spans="1:1" x14ac:dyDescent="0.2">
      <c r="A23" s="50" t="s">
        <v>53</v>
      </c>
    </row>
    <row r="24" spans="1:1" ht="28.5" x14ac:dyDescent="0.2">
      <c r="A24" s="50" t="s">
        <v>65</v>
      </c>
    </row>
    <row r="25" spans="1:1" ht="28.5" x14ac:dyDescent="0.2">
      <c r="A25" s="50" t="s">
        <v>66</v>
      </c>
    </row>
    <row r="26" spans="1:1" x14ac:dyDescent="0.2">
      <c r="A26" s="50" t="s">
        <v>54</v>
      </c>
    </row>
    <row r="27" spans="1:1" ht="28.5" customHeight="1" x14ac:dyDescent="0.2">
      <c r="A27" s="50" t="s">
        <v>55</v>
      </c>
    </row>
    <row r="28" spans="1:1" ht="28.5" x14ac:dyDescent="0.2">
      <c r="A28" s="53" t="s">
        <v>56</v>
      </c>
    </row>
    <row r="29" spans="1:1" ht="15" x14ac:dyDescent="0.2">
      <c r="A29" s="49" t="s">
        <v>15</v>
      </c>
    </row>
    <row r="30" spans="1:1" ht="14.25" customHeight="1" x14ac:dyDescent="0.2">
      <c r="A30" s="51" t="s">
        <v>31</v>
      </c>
    </row>
    <row r="31" spans="1:1" ht="14.25" customHeight="1" x14ac:dyDescent="0.2">
      <c r="A31" s="51" t="s">
        <v>67</v>
      </c>
    </row>
    <row r="32" spans="1:1" x14ac:dyDescent="0.2">
      <c r="A32" s="47" t="s">
        <v>68</v>
      </c>
    </row>
    <row r="33" spans="1:1" x14ac:dyDescent="0.2">
      <c r="A33" s="47" t="s">
        <v>57</v>
      </c>
    </row>
    <row r="34" spans="1:1" ht="28.5" x14ac:dyDescent="0.2">
      <c r="A34" s="59" t="s">
        <v>58</v>
      </c>
    </row>
    <row r="35" spans="1:1" x14ac:dyDescent="0.2">
      <c r="A35" s="52" t="s">
        <v>32</v>
      </c>
    </row>
    <row r="36" spans="1:1" ht="28.5" customHeight="1" x14ac:dyDescent="0.2">
      <c r="A36" s="50" t="s">
        <v>59</v>
      </c>
    </row>
    <row r="37" spans="1:1" x14ac:dyDescent="0.2">
      <c r="A37" s="59" t="s">
        <v>33</v>
      </c>
    </row>
    <row r="38" spans="1:1" x14ac:dyDescent="0.2">
      <c r="A38" s="47" t="s">
        <v>69</v>
      </c>
    </row>
    <row r="39" spans="1:1" x14ac:dyDescent="0.2">
      <c r="A39" s="47" t="s">
        <v>60</v>
      </c>
    </row>
    <row r="40" spans="1:1" x14ac:dyDescent="0.2">
      <c r="A40" s="47"/>
    </row>
    <row r="41" spans="1:1" x14ac:dyDescent="0.2">
      <c r="A41" s="47"/>
    </row>
    <row r="42" spans="1:1" x14ac:dyDescent="0.2">
      <c r="A42" s="77" t="s">
        <v>29</v>
      </c>
    </row>
    <row r="43" spans="1:1" x14ac:dyDescent="0.2">
      <c r="A43" s="82" t="s">
        <v>70</v>
      </c>
    </row>
    <row r="48" spans="1:1" x14ac:dyDescent="0.2">
      <c r="A48" s="54"/>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145"/>
  <sheetViews>
    <sheetView tabSelected="1" topLeftCell="A108" zoomScaleNormal="100" workbookViewId="0">
      <selection activeCell="B127" sqref="B127"/>
    </sheetView>
  </sheetViews>
  <sheetFormatPr defaultColWidth="9.140625" defaultRowHeight="12.75" x14ac:dyDescent="0.2"/>
  <cols>
    <col min="1" max="1" width="23.5703125" style="7" customWidth="1"/>
    <col min="2" max="2" width="23.5703125" style="1" customWidth="1"/>
    <col min="3" max="3" width="51.140625" style="1" customWidth="1"/>
    <col min="4" max="4" width="52.28515625" style="1" bestFit="1" customWidth="1"/>
    <col min="5" max="16384" width="9.140625" style="1"/>
  </cols>
  <sheetData>
    <row r="1" spans="1:4" ht="36" customHeight="1" x14ac:dyDescent="0.2">
      <c r="A1" s="145" t="s">
        <v>24</v>
      </c>
      <c r="B1" s="145"/>
      <c r="C1" s="145"/>
      <c r="D1" s="145"/>
    </row>
    <row r="2" spans="1:4" ht="36" customHeight="1" x14ac:dyDescent="0.2">
      <c r="A2" s="42" t="s">
        <v>8</v>
      </c>
      <c r="B2" s="149" t="s">
        <v>71</v>
      </c>
      <c r="C2" s="149"/>
      <c r="D2" s="149"/>
    </row>
    <row r="3" spans="1:4" ht="36" customHeight="1" x14ac:dyDescent="0.2">
      <c r="A3" s="42" t="s">
        <v>9</v>
      </c>
      <c r="B3" s="150" t="s">
        <v>72</v>
      </c>
      <c r="C3" s="150"/>
      <c r="D3" s="150"/>
    </row>
    <row r="4" spans="1:4" ht="36" customHeight="1" x14ac:dyDescent="0.2">
      <c r="A4" s="42" t="s">
        <v>3</v>
      </c>
      <c r="B4" s="150" t="s">
        <v>182</v>
      </c>
      <c r="C4" s="150"/>
      <c r="D4" s="150"/>
    </row>
    <row r="5" spans="1:4" s="3" customFormat="1" ht="36" customHeight="1" x14ac:dyDescent="0.2">
      <c r="A5" s="151" t="s">
        <v>10</v>
      </c>
      <c r="B5" s="152"/>
      <c r="C5" s="152"/>
      <c r="D5" s="152"/>
    </row>
    <row r="6" spans="1:4" s="3" customFormat="1" ht="35.25" customHeight="1" x14ac:dyDescent="0.2">
      <c r="A6" s="153"/>
      <c r="B6" s="154"/>
      <c r="C6" s="154"/>
      <c r="D6" s="154"/>
    </row>
    <row r="7" spans="1:4" s="4" customFormat="1" ht="19.5" customHeight="1" x14ac:dyDescent="0.2">
      <c r="A7" s="147" t="s">
        <v>216</v>
      </c>
      <c r="B7" s="148"/>
      <c r="C7" s="148"/>
      <c r="D7" s="148"/>
    </row>
    <row r="8" spans="1:4" s="36" customFormat="1" ht="25.5" x14ac:dyDescent="0.2">
      <c r="A8" s="34" t="s">
        <v>25</v>
      </c>
      <c r="B8" s="35" t="s">
        <v>73</v>
      </c>
      <c r="C8" s="35" t="s">
        <v>215</v>
      </c>
      <c r="D8" s="35" t="s">
        <v>19</v>
      </c>
    </row>
    <row r="9" spans="1:4" x14ac:dyDescent="0.2">
      <c r="A9" s="90" t="s">
        <v>94</v>
      </c>
      <c r="B9" s="84">
        <v>1114.23</v>
      </c>
      <c r="C9" s="8" t="s">
        <v>116</v>
      </c>
      <c r="D9" s="88" t="s">
        <v>87</v>
      </c>
    </row>
    <row r="10" spans="1:4" ht="12.75" customHeight="1" x14ac:dyDescent="0.2">
      <c r="A10" s="90" t="s">
        <v>94</v>
      </c>
      <c r="B10" s="84">
        <v>56.17</v>
      </c>
      <c r="C10" s="8" t="s">
        <v>116</v>
      </c>
      <c r="D10" s="88" t="s">
        <v>85</v>
      </c>
    </row>
    <row r="11" spans="1:4" x14ac:dyDescent="0.2">
      <c r="A11" s="91">
        <v>42992</v>
      </c>
      <c r="B11" s="84">
        <v>14.42</v>
      </c>
      <c r="C11" s="8" t="s">
        <v>116</v>
      </c>
      <c r="D11" s="88" t="s">
        <v>93</v>
      </c>
    </row>
    <row r="12" spans="1:4" x14ac:dyDescent="0.2">
      <c r="A12" s="91" t="s">
        <v>94</v>
      </c>
      <c r="B12" s="84">
        <v>206.75</v>
      </c>
      <c r="C12" s="8" t="s">
        <v>116</v>
      </c>
      <c r="D12" s="88" t="s">
        <v>95</v>
      </c>
    </row>
    <row r="13" spans="1:4" x14ac:dyDescent="0.2">
      <c r="A13" s="91">
        <v>42992</v>
      </c>
      <c r="B13" s="84">
        <v>56.89</v>
      </c>
      <c r="C13" s="8" t="s">
        <v>116</v>
      </c>
      <c r="D13" s="88" t="s">
        <v>96</v>
      </c>
    </row>
    <row r="14" spans="1:4" x14ac:dyDescent="0.2">
      <c r="A14" s="91">
        <v>42992</v>
      </c>
      <c r="B14" s="84">
        <v>61.18</v>
      </c>
      <c r="C14" s="8" t="s">
        <v>116</v>
      </c>
      <c r="D14" s="88" t="s">
        <v>97</v>
      </c>
    </row>
    <row r="15" spans="1:4" x14ac:dyDescent="0.2">
      <c r="A15" s="91">
        <v>42993</v>
      </c>
      <c r="B15" s="84">
        <v>19.91</v>
      </c>
      <c r="C15" s="8" t="s">
        <v>116</v>
      </c>
      <c r="D15" s="88" t="s">
        <v>98</v>
      </c>
    </row>
    <row r="16" spans="1:4" x14ac:dyDescent="0.2">
      <c r="A16" s="91">
        <v>42993</v>
      </c>
      <c r="B16" s="84">
        <v>14.77</v>
      </c>
      <c r="C16" s="8" t="s">
        <v>116</v>
      </c>
      <c r="D16" s="88" t="s">
        <v>93</v>
      </c>
    </row>
    <row r="17" spans="1:16" x14ac:dyDescent="0.2">
      <c r="A17" s="91">
        <v>42816</v>
      </c>
      <c r="B17" s="84">
        <v>580.13</v>
      </c>
      <c r="C17" s="8" t="s">
        <v>116</v>
      </c>
      <c r="D17" s="107" t="s">
        <v>140</v>
      </c>
    </row>
    <row r="18" spans="1:16" customFormat="1" x14ac:dyDescent="0.2">
      <c r="A18" t="s">
        <v>148</v>
      </c>
      <c r="B18">
        <v>38.33</v>
      </c>
      <c r="C18" s="8" t="s">
        <v>116</v>
      </c>
      <c r="D18" t="s">
        <v>155</v>
      </c>
      <c r="F18" s="110"/>
      <c r="G18" s="110" t="s">
        <v>144</v>
      </c>
      <c r="H18" t="s">
        <v>144</v>
      </c>
    </row>
    <row r="19" spans="1:16" customFormat="1" x14ac:dyDescent="0.2">
      <c r="A19" t="s">
        <v>148</v>
      </c>
      <c r="B19">
        <v>64.44</v>
      </c>
      <c r="C19" s="8" t="s">
        <v>116</v>
      </c>
      <c r="D19" s="116" t="s">
        <v>85</v>
      </c>
      <c r="F19" s="110"/>
      <c r="G19" s="110"/>
      <c r="H19" t="s">
        <v>144</v>
      </c>
    </row>
    <row r="20" spans="1:16" customFormat="1" x14ac:dyDescent="0.2">
      <c r="A20" t="s">
        <v>148</v>
      </c>
      <c r="B20">
        <v>550.47</v>
      </c>
      <c r="C20" s="8" t="s">
        <v>116</v>
      </c>
      <c r="D20" t="s">
        <v>160</v>
      </c>
      <c r="F20" s="110"/>
      <c r="G20" s="110"/>
      <c r="H20" t="s">
        <v>144</v>
      </c>
    </row>
    <row r="21" spans="1:16" customFormat="1" x14ac:dyDescent="0.2">
      <c r="C21" s="8"/>
      <c r="F21" s="110"/>
      <c r="G21" s="110"/>
    </row>
    <row r="22" spans="1:16" customFormat="1" x14ac:dyDescent="0.2">
      <c r="A22" s="106" t="s">
        <v>184</v>
      </c>
      <c r="B22" s="109">
        <f>459.37+60+20</f>
        <v>539.37</v>
      </c>
      <c r="C22" s="108" t="s">
        <v>191</v>
      </c>
      <c r="D22" s="8" t="s">
        <v>187</v>
      </c>
      <c r="E22" s="108"/>
      <c r="F22" s="108"/>
      <c r="G22" s="108"/>
      <c r="M22" s="108"/>
      <c r="P22" s="108"/>
    </row>
    <row r="23" spans="1:16" customFormat="1" x14ac:dyDescent="0.2">
      <c r="A23" s="106" t="s">
        <v>184</v>
      </c>
      <c r="B23" s="109">
        <v>492.2</v>
      </c>
      <c r="C23" s="108" t="s">
        <v>191</v>
      </c>
      <c r="D23" s="8" t="s">
        <v>188</v>
      </c>
      <c r="E23" s="108"/>
      <c r="F23" s="108"/>
      <c r="G23" s="108"/>
      <c r="M23" s="108"/>
      <c r="P23" s="108"/>
    </row>
    <row r="24" spans="1:16" customFormat="1" x14ac:dyDescent="0.2">
      <c r="A24" s="106" t="s">
        <v>184</v>
      </c>
      <c r="B24" s="109">
        <v>438.5</v>
      </c>
      <c r="C24" s="108" t="s">
        <v>191</v>
      </c>
      <c r="D24" s="8" t="s">
        <v>189</v>
      </c>
      <c r="E24" s="108"/>
      <c r="F24" s="108"/>
      <c r="G24" s="108"/>
      <c r="M24" s="108"/>
      <c r="P24" s="108"/>
    </row>
    <row r="25" spans="1:16" customFormat="1" x14ac:dyDescent="0.2">
      <c r="A25" s="106" t="s">
        <v>184</v>
      </c>
      <c r="B25" s="109">
        <v>681.86</v>
      </c>
      <c r="C25" s="108" t="s">
        <v>191</v>
      </c>
      <c r="D25" s="8" t="s">
        <v>190</v>
      </c>
      <c r="E25" s="108"/>
      <c r="F25" s="108"/>
      <c r="G25" s="108"/>
      <c r="M25" s="108"/>
      <c r="P25" s="108"/>
    </row>
    <row r="26" spans="1:16" customFormat="1" x14ac:dyDescent="0.2">
      <c r="A26" s="106" t="s">
        <v>184</v>
      </c>
      <c r="B26" s="109">
        <v>10.93</v>
      </c>
      <c r="C26" s="108" t="s">
        <v>191</v>
      </c>
      <c r="D26" s="124" t="s">
        <v>192</v>
      </c>
      <c r="E26" s="108"/>
      <c r="F26" s="108"/>
      <c r="G26" s="108"/>
      <c r="M26" s="108"/>
      <c r="P26" s="108"/>
    </row>
    <row r="27" spans="1:16" customFormat="1" x14ac:dyDescent="0.2">
      <c r="A27" s="106" t="s">
        <v>184</v>
      </c>
      <c r="B27" s="109">
        <f>16.57+22.09</f>
        <v>38.659999999999997</v>
      </c>
      <c r="C27" s="108" t="s">
        <v>191</v>
      </c>
      <c r="D27" s="124" t="s">
        <v>193</v>
      </c>
      <c r="E27" s="108"/>
      <c r="F27" s="108"/>
      <c r="G27" s="108"/>
      <c r="M27" s="108"/>
      <c r="P27" s="108"/>
    </row>
    <row r="28" spans="1:16" customFormat="1" x14ac:dyDescent="0.2">
      <c r="A28" s="106" t="s">
        <v>184</v>
      </c>
      <c r="B28" s="109">
        <v>17.04</v>
      </c>
      <c r="C28" s="108" t="s">
        <v>191</v>
      </c>
      <c r="D28" s="124" t="s">
        <v>126</v>
      </c>
      <c r="F28" s="110"/>
      <c r="G28" s="110"/>
    </row>
    <row r="29" spans="1:16" customFormat="1" x14ac:dyDescent="0.2">
      <c r="C29" s="8"/>
      <c r="F29" s="110"/>
      <c r="G29" s="110"/>
    </row>
    <row r="30" spans="1:16" x14ac:dyDescent="0.2">
      <c r="A30" s="91"/>
      <c r="B30" s="84"/>
      <c r="C30" s="8"/>
      <c r="D30" s="107"/>
    </row>
    <row r="31" spans="1:16" x14ac:dyDescent="0.2">
      <c r="A31" s="11"/>
      <c r="B31" s="63"/>
      <c r="C31" s="63"/>
      <c r="D31" s="63"/>
    </row>
    <row r="32" spans="1:16" hidden="1" x14ac:dyDescent="0.2">
      <c r="A32" s="11"/>
      <c r="B32" s="63"/>
      <c r="C32" s="63"/>
      <c r="D32" s="63"/>
    </row>
    <row r="33" spans="1:4" ht="19.5" customHeight="1" x14ac:dyDescent="0.2">
      <c r="A33" s="62" t="s">
        <v>4</v>
      </c>
      <c r="B33" s="67">
        <f>SUM(B9:B32)</f>
        <v>4996.25</v>
      </c>
      <c r="C33" s="63"/>
      <c r="D33" s="63"/>
    </row>
    <row r="34" spans="1:4" s="4" customFormat="1" ht="19.5" customHeight="1" x14ac:dyDescent="0.2">
      <c r="A34" s="155" t="s">
        <v>17</v>
      </c>
      <c r="B34" s="156"/>
      <c r="C34" s="156"/>
      <c r="D34" s="6"/>
    </row>
    <row r="35" spans="1:4" s="36" customFormat="1" ht="37.5" customHeight="1" x14ac:dyDescent="0.2">
      <c r="A35" s="34" t="s">
        <v>25</v>
      </c>
      <c r="B35" s="35" t="s">
        <v>75</v>
      </c>
      <c r="C35" s="35" t="s">
        <v>217</v>
      </c>
      <c r="D35" s="35" t="s">
        <v>18</v>
      </c>
    </row>
    <row r="36" spans="1:4" x14ac:dyDescent="0.2">
      <c r="A36" s="92" t="s">
        <v>74</v>
      </c>
      <c r="B36" s="84">
        <v>256.54000000000002</v>
      </c>
      <c r="C36" s="8" t="s">
        <v>117</v>
      </c>
      <c r="D36" s="88" t="s">
        <v>82</v>
      </c>
    </row>
    <row r="37" spans="1:4" x14ac:dyDescent="0.2">
      <c r="A37" s="93">
        <v>42920</v>
      </c>
      <c r="B37" s="84">
        <v>155.65</v>
      </c>
      <c r="C37" s="8" t="s">
        <v>117</v>
      </c>
      <c r="D37" s="88" t="s">
        <v>81</v>
      </c>
    </row>
    <row r="38" spans="1:4" x14ac:dyDescent="0.2">
      <c r="A38" s="93">
        <v>42920</v>
      </c>
      <c r="B38" s="84">
        <v>72</v>
      </c>
      <c r="C38" s="8" t="s">
        <v>117</v>
      </c>
      <c r="D38" s="88" t="s">
        <v>83</v>
      </c>
    </row>
    <row r="39" spans="1:4" x14ac:dyDescent="0.2">
      <c r="A39" s="93">
        <v>42920</v>
      </c>
      <c r="B39" s="84">
        <v>73.2</v>
      </c>
      <c r="C39" s="8" t="s">
        <v>117</v>
      </c>
      <c r="D39" s="88" t="s">
        <v>83</v>
      </c>
    </row>
    <row r="40" spans="1:4" x14ac:dyDescent="0.2">
      <c r="A40" s="92" t="s">
        <v>74</v>
      </c>
      <c r="B40" s="84">
        <v>64.599999999999994</v>
      </c>
      <c r="C40" s="8" t="s">
        <v>117</v>
      </c>
      <c r="D40" s="88" t="s">
        <v>85</v>
      </c>
    </row>
    <row r="41" spans="1:4" x14ac:dyDescent="0.2">
      <c r="A41" s="93">
        <v>42921</v>
      </c>
      <c r="B41" s="84">
        <v>23.48</v>
      </c>
      <c r="C41" s="8" t="s">
        <v>117</v>
      </c>
      <c r="D41" s="88" t="s">
        <v>86</v>
      </c>
    </row>
    <row r="42" spans="1:4" x14ac:dyDescent="0.2">
      <c r="A42" s="93"/>
      <c r="B42" s="84"/>
      <c r="C42" s="88"/>
      <c r="D42" s="88"/>
    </row>
    <row r="43" spans="1:4" x14ac:dyDescent="0.2">
      <c r="A43" s="94">
        <v>42942</v>
      </c>
      <c r="B43" s="85">
        <v>458.83</v>
      </c>
      <c r="C43" s="88" t="s">
        <v>84</v>
      </c>
      <c r="D43" s="88" t="s">
        <v>82</v>
      </c>
    </row>
    <row r="44" spans="1:4" x14ac:dyDescent="0.2">
      <c r="A44" s="91">
        <v>42942</v>
      </c>
      <c r="B44" s="85">
        <v>69.3</v>
      </c>
      <c r="C44" s="88" t="s">
        <v>84</v>
      </c>
      <c r="D44" s="88" t="s">
        <v>83</v>
      </c>
    </row>
    <row r="45" spans="1:4" x14ac:dyDescent="0.2">
      <c r="A45" s="91">
        <v>42942</v>
      </c>
      <c r="B45" s="85">
        <v>80.959999999999994</v>
      </c>
      <c r="C45" s="88" t="s">
        <v>84</v>
      </c>
      <c r="D45" s="88" t="s">
        <v>83</v>
      </c>
    </row>
    <row r="46" spans="1:4" x14ac:dyDescent="0.2">
      <c r="A46" s="91">
        <v>42942</v>
      </c>
      <c r="B46" s="85">
        <v>28.09</v>
      </c>
      <c r="C46" s="88" t="s">
        <v>84</v>
      </c>
      <c r="D46" s="88" t="s">
        <v>85</v>
      </c>
    </row>
    <row r="47" spans="1:4" x14ac:dyDescent="0.2">
      <c r="A47" s="91"/>
      <c r="B47" s="85"/>
      <c r="C47" s="88"/>
      <c r="D47" s="88"/>
    </row>
    <row r="48" spans="1:4" x14ac:dyDescent="0.2">
      <c r="A48" s="91">
        <v>42970</v>
      </c>
      <c r="B48" s="85">
        <v>389.97</v>
      </c>
      <c r="C48" s="8" t="s">
        <v>110</v>
      </c>
      <c r="D48" s="88" t="s">
        <v>82</v>
      </c>
    </row>
    <row r="49" spans="1:4" x14ac:dyDescent="0.2">
      <c r="A49" s="91">
        <v>42970</v>
      </c>
      <c r="B49" s="85">
        <v>75.739999999999995</v>
      </c>
      <c r="C49" s="8" t="s">
        <v>110</v>
      </c>
      <c r="D49" s="88" t="s">
        <v>83</v>
      </c>
    </row>
    <row r="50" spans="1:4" x14ac:dyDescent="0.2">
      <c r="A50" s="91">
        <v>42970</v>
      </c>
      <c r="B50" s="85">
        <v>93.79</v>
      </c>
      <c r="C50" s="8" t="s">
        <v>110</v>
      </c>
      <c r="D50" s="88" t="s">
        <v>83</v>
      </c>
    </row>
    <row r="51" spans="1:4" x14ac:dyDescent="0.2">
      <c r="A51" s="91">
        <v>42970</v>
      </c>
      <c r="B51" s="85">
        <v>28.09</v>
      </c>
      <c r="C51" s="8" t="s">
        <v>110</v>
      </c>
      <c r="D51" s="88" t="s">
        <v>85</v>
      </c>
    </row>
    <row r="52" spans="1:4" x14ac:dyDescent="0.2">
      <c r="A52" s="91"/>
      <c r="B52" s="85"/>
      <c r="C52" s="8"/>
      <c r="D52" s="88"/>
    </row>
    <row r="53" spans="1:4" x14ac:dyDescent="0.2">
      <c r="A53" s="95">
        <v>42990</v>
      </c>
      <c r="B53" s="96">
        <v>459.69</v>
      </c>
      <c r="C53" s="8" t="s">
        <v>118</v>
      </c>
      <c r="D53" s="8" t="s">
        <v>100</v>
      </c>
    </row>
    <row r="54" spans="1:4" x14ac:dyDescent="0.2">
      <c r="A54" s="95">
        <v>42990</v>
      </c>
      <c r="B54" s="96">
        <v>41.74</v>
      </c>
      <c r="C54" s="8" t="s">
        <v>118</v>
      </c>
      <c r="D54" s="8" t="s">
        <v>92</v>
      </c>
    </row>
    <row r="55" spans="1:4" x14ac:dyDescent="0.2">
      <c r="A55" s="95">
        <v>42990</v>
      </c>
      <c r="B55" s="96">
        <v>28.09</v>
      </c>
      <c r="C55" s="8" t="s">
        <v>118</v>
      </c>
      <c r="D55" s="8" t="s">
        <v>85</v>
      </c>
    </row>
    <row r="56" spans="1:4" x14ac:dyDescent="0.2">
      <c r="A56" s="91"/>
      <c r="B56" s="85"/>
      <c r="C56" s="8"/>
      <c r="D56" s="88"/>
    </row>
    <row r="57" spans="1:4" x14ac:dyDescent="0.2">
      <c r="A57" s="91">
        <v>42997</v>
      </c>
      <c r="B57" s="85">
        <v>326.26</v>
      </c>
      <c r="C57" s="8" t="s">
        <v>91</v>
      </c>
      <c r="D57" s="88" t="s">
        <v>103</v>
      </c>
    </row>
    <row r="58" spans="1:4" s="120" customFormat="1" ht="25.5" x14ac:dyDescent="0.2">
      <c r="A58" s="95" t="s">
        <v>102</v>
      </c>
      <c r="B58" s="96">
        <v>845.57</v>
      </c>
      <c r="C58" s="8" t="s">
        <v>91</v>
      </c>
      <c r="D58" s="8" t="s">
        <v>181</v>
      </c>
    </row>
    <row r="59" spans="1:4" x14ac:dyDescent="0.2">
      <c r="A59" s="91">
        <v>42998</v>
      </c>
      <c r="B59" s="85">
        <v>38.26</v>
      </c>
      <c r="C59" s="8" t="s">
        <v>91</v>
      </c>
      <c r="D59" s="88" t="s">
        <v>96</v>
      </c>
    </row>
    <row r="60" spans="1:4" x14ac:dyDescent="0.2">
      <c r="A60" s="91">
        <v>43000</v>
      </c>
      <c r="B60" s="85">
        <v>112.59</v>
      </c>
      <c r="C60" s="8" t="s">
        <v>91</v>
      </c>
      <c r="D60" s="88" t="s">
        <v>83</v>
      </c>
    </row>
    <row r="61" spans="1:4" x14ac:dyDescent="0.2">
      <c r="A61" s="91">
        <v>43000</v>
      </c>
      <c r="B61" s="85">
        <v>300.43</v>
      </c>
      <c r="C61" s="8" t="s">
        <v>91</v>
      </c>
      <c r="D61" s="88" t="s">
        <v>101</v>
      </c>
    </row>
    <row r="62" spans="1:4" x14ac:dyDescent="0.2">
      <c r="A62" s="91"/>
      <c r="B62" s="85"/>
      <c r="C62" s="8"/>
      <c r="D62" s="88"/>
    </row>
    <row r="63" spans="1:4" x14ac:dyDescent="0.2">
      <c r="A63" s="95">
        <v>43013</v>
      </c>
      <c r="B63" s="96">
        <v>197.14</v>
      </c>
      <c r="C63" s="8" t="s">
        <v>111</v>
      </c>
      <c r="D63" s="8" t="s">
        <v>101</v>
      </c>
    </row>
    <row r="64" spans="1:4" x14ac:dyDescent="0.2">
      <c r="A64" s="95" t="s">
        <v>124</v>
      </c>
      <c r="B64" s="96">
        <v>56.17</v>
      </c>
      <c r="C64" s="8" t="s">
        <v>111</v>
      </c>
      <c r="D64" s="8" t="s">
        <v>85</v>
      </c>
    </row>
    <row r="65" spans="1:4" x14ac:dyDescent="0.2">
      <c r="A65" s="95">
        <v>43013</v>
      </c>
      <c r="B65" s="96">
        <v>27.57</v>
      </c>
      <c r="C65" s="8" t="s">
        <v>111</v>
      </c>
      <c r="D65" s="104" t="s">
        <v>83</v>
      </c>
    </row>
    <row r="66" spans="1:4" x14ac:dyDescent="0.2">
      <c r="A66" s="95">
        <v>43013</v>
      </c>
      <c r="B66" s="96">
        <v>55.39</v>
      </c>
      <c r="C66" s="8" t="s">
        <v>111</v>
      </c>
      <c r="D66" s="104" t="s">
        <v>83</v>
      </c>
    </row>
    <row r="67" spans="1:4" x14ac:dyDescent="0.2">
      <c r="A67" s="91"/>
      <c r="B67" s="85"/>
      <c r="C67" s="8"/>
      <c r="D67" s="88"/>
    </row>
    <row r="68" spans="1:4" x14ac:dyDescent="0.2">
      <c r="A68" s="95" t="s">
        <v>99</v>
      </c>
      <c r="B68" s="96">
        <f>394.28+129.12</f>
        <v>523.4</v>
      </c>
      <c r="C68" s="8" t="s">
        <v>119</v>
      </c>
      <c r="D68" s="8" t="s">
        <v>82</v>
      </c>
    </row>
    <row r="69" spans="1:4" x14ac:dyDescent="0.2">
      <c r="A69" s="95">
        <v>43019</v>
      </c>
      <c r="B69" s="96">
        <v>33.130000000000003</v>
      </c>
      <c r="C69" s="8" t="s">
        <v>119</v>
      </c>
      <c r="D69" s="8" t="s">
        <v>126</v>
      </c>
    </row>
    <row r="70" spans="1:4" x14ac:dyDescent="0.2">
      <c r="A70" s="95">
        <v>43019</v>
      </c>
      <c r="B70" s="96">
        <v>134.78</v>
      </c>
      <c r="C70" s="8" t="s">
        <v>119</v>
      </c>
      <c r="D70" s="8" t="s">
        <v>139</v>
      </c>
    </row>
    <row r="71" spans="1:4" x14ac:dyDescent="0.2">
      <c r="A71" s="95">
        <v>43020</v>
      </c>
      <c r="B71" s="96">
        <f>16.96+16.96</f>
        <v>33.92</v>
      </c>
      <c r="C71" s="8" t="s">
        <v>119</v>
      </c>
      <c r="D71" s="104" t="s">
        <v>141</v>
      </c>
    </row>
    <row r="72" spans="1:4" x14ac:dyDescent="0.2">
      <c r="A72" s="95">
        <v>43020</v>
      </c>
      <c r="B72" s="96">
        <v>71.040000000000006</v>
      </c>
      <c r="C72" s="8" t="s">
        <v>119</v>
      </c>
      <c r="D72" s="104" t="s">
        <v>83</v>
      </c>
    </row>
    <row r="73" spans="1:4" x14ac:dyDescent="0.2">
      <c r="A73" s="95">
        <v>43020</v>
      </c>
      <c r="B73" s="96">
        <v>33.299999999999997</v>
      </c>
      <c r="C73" s="8" t="s">
        <v>119</v>
      </c>
      <c r="D73" s="8" t="s">
        <v>126</v>
      </c>
    </row>
    <row r="74" spans="1:4" x14ac:dyDescent="0.2">
      <c r="A74" s="95"/>
      <c r="B74" s="96"/>
      <c r="C74" s="8"/>
      <c r="D74" s="8"/>
    </row>
    <row r="75" spans="1:4" x14ac:dyDescent="0.2">
      <c r="A75" s="95" t="s">
        <v>129</v>
      </c>
      <c r="B75" s="96">
        <f>180.77+338.32</f>
        <v>519.09</v>
      </c>
      <c r="C75" s="8" t="s">
        <v>127</v>
      </c>
      <c r="D75" s="8" t="s">
        <v>82</v>
      </c>
    </row>
    <row r="76" spans="1:4" x14ac:dyDescent="0.2">
      <c r="A76" s="95">
        <v>43025</v>
      </c>
      <c r="B76" s="96">
        <v>35.65</v>
      </c>
      <c r="C76" s="8" t="s">
        <v>127</v>
      </c>
      <c r="D76" s="8" t="s">
        <v>126</v>
      </c>
    </row>
    <row r="77" spans="1:4" x14ac:dyDescent="0.2">
      <c r="A77" s="95">
        <v>43025</v>
      </c>
      <c r="B77" s="96">
        <v>66.959999999999994</v>
      </c>
      <c r="C77" s="8" t="s">
        <v>127</v>
      </c>
      <c r="D77" s="104" t="s">
        <v>83</v>
      </c>
    </row>
    <row r="78" spans="1:4" x14ac:dyDescent="0.2">
      <c r="A78" s="95">
        <v>43025</v>
      </c>
      <c r="B78" s="96">
        <v>41.3</v>
      </c>
      <c r="C78" s="8" t="s">
        <v>127</v>
      </c>
      <c r="D78" s="104" t="s">
        <v>96</v>
      </c>
    </row>
    <row r="79" spans="1:4" x14ac:dyDescent="0.2">
      <c r="A79" s="95">
        <v>43025</v>
      </c>
      <c r="B79" s="96">
        <v>134.78</v>
      </c>
      <c r="C79" s="8" t="s">
        <v>127</v>
      </c>
      <c r="D79" s="104" t="s">
        <v>81</v>
      </c>
    </row>
    <row r="80" spans="1:4" x14ac:dyDescent="0.2">
      <c r="A80" s="95">
        <v>43026</v>
      </c>
      <c r="B80" s="96">
        <v>16.96</v>
      </c>
      <c r="C80" s="8" t="s">
        <v>127</v>
      </c>
      <c r="D80" s="104" t="s">
        <v>98</v>
      </c>
    </row>
    <row r="81" spans="1:27" x14ac:dyDescent="0.2">
      <c r="A81" s="95">
        <v>43026</v>
      </c>
      <c r="B81" s="96">
        <v>69.39</v>
      </c>
      <c r="C81" s="8" t="s">
        <v>127</v>
      </c>
      <c r="D81" s="104" t="s">
        <v>83</v>
      </c>
    </row>
    <row r="82" spans="1:27" x14ac:dyDescent="0.2">
      <c r="A82" s="95">
        <v>43026</v>
      </c>
      <c r="B82" s="96">
        <v>36.43</v>
      </c>
      <c r="C82" s="8" t="s">
        <v>127</v>
      </c>
      <c r="D82" s="8" t="s">
        <v>126</v>
      </c>
    </row>
    <row r="83" spans="1:27" x14ac:dyDescent="0.2">
      <c r="A83" s="95"/>
      <c r="B83" s="96"/>
      <c r="C83" s="8"/>
      <c r="D83" s="8"/>
    </row>
    <row r="84" spans="1:27" x14ac:dyDescent="0.2">
      <c r="A84" s="95">
        <v>43032</v>
      </c>
      <c r="B84" s="96">
        <v>420.09</v>
      </c>
      <c r="C84" s="8" t="s">
        <v>204</v>
      </c>
      <c r="D84" s="8" t="s">
        <v>130</v>
      </c>
    </row>
    <row r="85" spans="1:27" x14ac:dyDescent="0.2">
      <c r="A85" s="95">
        <v>43032</v>
      </c>
      <c r="B85" s="96">
        <v>28.09</v>
      </c>
      <c r="C85" s="8" t="s">
        <v>204</v>
      </c>
      <c r="D85" s="8" t="s">
        <v>85</v>
      </c>
    </row>
    <row r="86" spans="1:27" x14ac:dyDescent="0.2">
      <c r="A86" s="95">
        <v>43032</v>
      </c>
      <c r="B86" s="96">
        <v>27.39</v>
      </c>
      <c r="C86" s="8" t="s">
        <v>204</v>
      </c>
      <c r="D86" s="8" t="s">
        <v>128</v>
      </c>
    </row>
    <row r="87" spans="1:27" x14ac:dyDescent="0.2">
      <c r="A87" s="95"/>
      <c r="B87" s="96"/>
      <c r="C87" s="8"/>
      <c r="D87" s="8"/>
    </row>
    <row r="88" spans="1:27" x14ac:dyDescent="0.2">
      <c r="A88" s="95">
        <v>43033</v>
      </c>
      <c r="B88" s="96">
        <v>480.34</v>
      </c>
      <c r="C88" s="8" t="s">
        <v>138</v>
      </c>
      <c r="D88" s="8" t="s">
        <v>82</v>
      </c>
    </row>
    <row r="89" spans="1:27" x14ac:dyDescent="0.2">
      <c r="A89" s="95">
        <v>43033</v>
      </c>
      <c r="B89" s="96">
        <v>28.09</v>
      </c>
      <c r="C89" s="8" t="s">
        <v>138</v>
      </c>
      <c r="D89" s="8" t="s">
        <v>85</v>
      </c>
    </row>
    <row r="90" spans="1:27" x14ac:dyDescent="0.2">
      <c r="A90" s="95"/>
      <c r="B90" s="96"/>
      <c r="C90" s="8"/>
      <c r="D90" s="8"/>
    </row>
    <row r="91" spans="1:27" x14ac:dyDescent="0.2">
      <c r="A91" s="95">
        <v>43056</v>
      </c>
      <c r="B91" s="96">
        <v>514.78</v>
      </c>
      <c r="C91" s="8" t="s">
        <v>137</v>
      </c>
      <c r="D91" s="8" t="s">
        <v>82</v>
      </c>
    </row>
    <row r="92" spans="1:27" s="110" customFormat="1" x14ac:dyDescent="0.2">
      <c r="A92" s="119">
        <v>43056</v>
      </c>
      <c r="B92" s="130">
        <v>40.43</v>
      </c>
      <c r="C92" s="108" t="s">
        <v>177</v>
      </c>
      <c r="D92" s="110" t="s">
        <v>151</v>
      </c>
      <c r="E92" s="108"/>
      <c r="F92" s="108"/>
      <c r="G92" s="108"/>
      <c r="H92" s="108"/>
      <c r="K92" s="108"/>
      <c r="L92" s="108"/>
      <c r="M92" s="108"/>
      <c r="N92" s="108"/>
      <c r="O92" s="108"/>
      <c r="P92" s="108"/>
      <c r="Q92" s="108"/>
      <c r="R92"/>
      <c r="S92"/>
      <c r="T92"/>
      <c r="U92"/>
      <c r="V92"/>
      <c r="W92"/>
      <c r="X92"/>
      <c r="Y92"/>
      <c r="Z92"/>
      <c r="AA92" s="108"/>
    </row>
    <row r="93" spans="1:27" x14ac:dyDescent="0.2">
      <c r="A93" s="95">
        <v>43056</v>
      </c>
      <c r="B93" s="96">
        <v>28.09</v>
      </c>
      <c r="C93" s="8" t="s">
        <v>137</v>
      </c>
      <c r="D93" s="8" t="s">
        <v>85</v>
      </c>
    </row>
    <row r="94" spans="1:27" customFormat="1" x14ac:dyDescent="0.2">
      <c r="A94" s="95">
        <v>43056</v>
      </c>
      <c r="B94" s="130">
        <v>113.04</v>
      </c>
      <c r="C94" s="8" t="s">
        <v>137</v>
      </c>
      <c r="D94" s="116" t="s">
        <v>154</v>
      </c>
      <c r="E94" s="108"/>
      <c r="F94" s="108"/>
      <c r="G94" s="108"/>
      <c r="H94" s="108"/>
      <c r="K94" s="108"/>
      <c r="L94" s="108"/>
      <c r="Q94" s="108"/>
    </row>
    <row r="95" spans="1:27" x14ac:dyDescent="0.2">
      <c r="A95" s="95"/>
      <c r="B95" s="96"/>
      <c r="C95" s="8"/>
      <c r="D95" s="8"/>
    </row>
    <row r="96" spans="1:27" x14ac:dyDescent="0.2">
      <c r="A96" s="95">
        <v>43061</v>
      </c>
      <c r="B96" s="130">
        <v>9.9</v>
      </c>
      <c r="C96" s="108" t="s">
        <v>179</v>
      </c>
      <c r="D96" s="116" t="s">
        <v>83</v>
      </c>
    </row>
    <row r="97" spans="1:10" x14ac:dyDescent="0.2">
      <c r="A97" s="95">
        <v>43061</v>
      </c>
      <c r="B97" s="130">
        <f>321.74</f>
        <v>321.74</v>
      </c>
      <c r="C97" s="108" t="s">
        <v>179</v>
      </c>
      <c r="D97" s="116" t="s">
        <v>157</v>
      </c>
    </row>
    <row r="98" spans="1:10" x14ac:dyDescent="0.2">
      <c r="A98" s="121">
        <v>43432</v>
      </c>
      <c r="B98" s="130">
        <f>86.08+137.73+51.66</f>
        <v>275.47000000000003</v>
      </c>
      <c r="C98" s="108" t="s">
        <v>179</v>
      </c>
      <c r="D98" s="8" t="s">
        <v>82</v>
      </c>
    </row>
    <row r="99" spans="1:10" x14ac:dyDescent="0.2">
      <c r="A99" s="121"/>
      <c r="B99" s="96"/>
      <c r="C99" s="8"/>
      <c r="D99" s="8"/>
    </row>
    <row r="100" spans="1:10" x14ac:dyDescent="0.2">
      <c r="A100" s="119">
        <v>43062</v>
      </c>
      <c r="B100" s="130">
        <v>28.09</v>
      </c>
      <c r="C100" s="120" t="s">
        <v>152</v>
      </c>
      <c r="D100" s="8" t="s">
        <v>85</v>
      </c>
      <c r="G100" s="120"/>
      <c r="H100" s="120"/>
      <c r="I100" s="120"/>
      <c r="J100" s="120"/>
    </row>
    <row r="101" spans="1:10" x14ac:dyDescent="0.2">
      <c r="A101" s="119">
        <v>43062</v>
      </c>
      <c r="B101" s="130">
        <v>28.09</v>
      </c>
      <c r="C101" s="120" t="s">
        <v>153</v>
      </c>
      <c r="D101" s="8" t="s">
        <v>85</v>
      </c>
      <c r="G101" s="108"/>
      <c r="H101" s="109"/>
      <c r="I101" s="109"/>
      <c r="J101" s="120"/>
    </row>
    <row r="102" spans="1:10" s="120" customFormat="1" x14ac:dyDescent="0.2">
      <c r="A102" s="108"/>
      <c r="B102" s="130"/>
      <c r="D102" s="8"/>
      <c r="G102" s="108"/>
      <c r="H102" s="109"/>
      <c r="I102" s="109"/>
    </row>
    <row r="103" spans="1:10" customFormat="1" x14ac:dyDescent="0.2">
      <c r="A103" s="118">
        <v>43172</v>
      </c>
      <c r="B103" s="129">
        <v>32.229999999999997</v>
      </c>
      <c r="C103" t="s">
        <v>158</v>
      </c>
      <c r="D103" s="8" t="s">
        <v>85</v>
      </c>
      <c r="F103" s="110"/>
      <c r="G103" s="108"/>
      <c r="H103" s="109"/>
      <c r="I103" s="109"/>
      <c r="J103" s="110"/>
    </row>
    <row r="104" spans="1:10" customFormat="1" x14ac:dyDescent="0.2">
      <c r="A104" s="118">
        <v>43172</v>
      </c>
      <c r="B104" s="129">
        <f>435.59+15+8</f>
        <v>458.59</v>
      </c>
      <c r="C104" s="110" t="s">
        <v>174</v>
      </c>
      <c r="D104" s="8" t="s">
        <v>82</v>
      </c>
      <c r="F104" s="110"/>
      <c r="G104" s="110"/>
      <c r="H104" t="s">
        <v>144</v>
      </c>
    </row>
    <row r="105" spans="1:10" x14ac:dyDescent="0.2">
      <c r="B105" s="85"/>
      <c r="G105" s="120"/>
      <c r="H105" s="120"/>
      <c r="I105" s="120"/>
      <c r="J105" s="120"/>
    </row>
    <row r="106" spans="1:10" customFormat="1" x14ac:dyDescent="0.2">
      <c r="A106" s="110" t="s">
        <v>213</v>
      </c>
      <c r="B106" s="129">
        <v>76.17</v>
      </c>
      <c r="C106" s="110" t="s">
        <v>203</v>
      </c>
      <c r="D106" s="116" t="s">
        <v>83</v>
      </c>
      <c r="F106" s="110"/>
      <c r="G106" s="108"/>
      <c r="H106" s="109"/>
      <c r="I106" s="109"/>
      <c r="J106" s="110"/>
    </row>
    <row r="107" spans="1:10" customFormat="1" x14ac:dyDescent="0.2">
      <c r="A107" s="110" t="s">
        <v>149</v>
      </c>
      <c r="B107" s="129">
        <v>64.44</v>
      </c>
      <c r="C107" s="110" t="s">
        <v>203</v>
      </c>
      <c r="D107" s="8" t="s">
        <v>85</v>
      </c>
      <c r="F107" s="110"/>
      <c r="G107" s="110"/>
      <c r="H107" s="110" t="s">
        <v>144</v>
      </c>
      <c r="I107" s="110"/>
      <c r="J107" s="110"/>
    </row>
    <row r="108" spans="1:10" customFormat="1" x14ac:dyDescent="0.2">
      <c r="A108" s="110" t="s">
        <v>149</v>
      </c>
      <c r="B108" s="129">
        <v>373.91</v>
      </c>
      <c r="C108" s="110" t="s">
        <v>203</v>
      </c>
      <c r="D108" t="s">
        <v>159</v>
      </c>
      <c r="F108" s="110"/>
      <c r="G108" s="110"/>
      <c r="H108" t="s">
        <v>144</v>
      </c>
    </row>
    <row r="109" spans="1:10" customFormat="1" x14ac:dyDescent="0.2">
      <c r="A109" s="110" t="s">
        <v>149</v>
      </c>
      <c r="B109" s="129">
        <f>589.68+5+15+8</f>
        <v>617.67999999999995</v>
      </c>
      <c r="C109" s="110" t="s">
        <v>203</v>
      </c>
      <c r="D109" s="8" t="s">
        <v>82</v>
      </c>
      <c r="F109" s="110"/>
      <c r="G109" s="110"/>
      <c r="H109" t="s">
        <v>144</v>
      </c>
    </row>
    <row r="110" spans="1:10" customFormat="1" x14ac:dyDescent="0.2">
      <c r="A110" s="110" t="s">
        <v>149</v>
      </c>
      <c r="B110" s="129">
        <v>43.91</v>
      </c>
      <c r="C110" s="110" t="s">
        <v>203</v>
      </c>
      <c r="D110" t="s">
        <v>166</v>
      </c>
      <c r="E110" s="115"/>
      <c r="G110" s="108"/>
      <c r="H110" s="109"/>
      <c r="I110" s="109"/>
      <c r="J110" s="110"/>
    </row>
    <row r="111" spans="1:10" customFormat="1" x14ac:dyDescent="0.2">
      <c r="A111" s="123">
        <v>42813</v>
      </c>
      <c r="B111" s="129">
        <v>13.04</v>
      </c>
      <c r="C111" s="110" t="s">
        <v>203</v>
      </c>
      <c r="D111" s="8" t="s">
        <v>167</v>
      </c>
      <c r="E111" s="115"/>
      <c r="G111" s="108"/>
      <c r="H111" s="109"/>
      <c r="I111" s="109"/>
      <c r="J111" s="110"/>
    </row>
    <row r="112" spans="1:10" customFormat="1" x14ac:dyDescent="0.2">
      <c r="A112" s="110"/>
      <c r="B112" s="129"/>
      <c r="F112" s="110"/>
      <c r="G112" s="110"/>
    </row>
    <row r="113" spans="1:8" customFormat="1" x14ac:dyDescent="0.2">
      <c r="A113" s="123">
        <v>43208</v>
      </c>
      <c r="B113" s="129">
        <f>408.9+15+8</f>
        <v>431.9</v>
      </c>
      <c r="C113" s="110" t="s">
        <v>175</v>
      </c>
      <c r="D113" s="8" t="s">
        <v>82</v>
      </c>
      <c r="F113" s="110"/>
      <c r="G113" s="110"/>
      <c r="H113" t="s">
        <v>144</v>
      </c>
    </row>
    <row r="114" spans="1:8" customFormat="1" x14ac:dyDescent="0.2">
      <c r="A114" s="123">
        <v>43208</v>
      </c>
      <c r="B114" s="129">
        <v>79.91</v>
      </c>
      <c r="C114" s="110" t="s">
        <v>175</v>
      </c>
      <c r="D114" s="116" t="s">
        <v>83</v>
      </c>
      <c r="F114" s="110"/>
      <c r="G114" s="110"/>
      <c r="H114" t="s">
        <v>144</v>
      </c>
    </row>
    <row r="115" spans="1:8" s="110" customFormat="1" x14ac:dyDescent="0.2">
      <c r="A115" s="123">
        <v>43208</v>
      </c>
      <c r="B115" s="131">
        <v>78</v>
      </c>
      <c r="C115" s="110" t="s">
        <v>175</v>
      </c>
      <c r="D115" s="8" t="s">
        <v>83</v>
      </c>
      <c r="H115" s="110" t="s">
        <v>144</v>
      </c>
    </row>
    <row r="116" spans="1:8" customFormat="1" x14ac:dyDescent="0.2">
      <c r="A116" s="123">
        <v>43208</v>
      </c>
      <c r="B116" s="129">
        <v>32.229999999999997</v>
      </c>
      <c r="C116" s="110" t="s">
        <v>175</v>
      </c>
      <c r="D116" s="8" t="s">
        <v>85</v>
      </c>
      <c r="F116" s="110"/>
      <c r="G116" s="110"/>
      <c r="H116" t="s">
        <v>144</v>
      </c>
    </row>
    <row r="117" spans="1:8" customFormat="1" x14ac:dyDescent="0.2">
      <c r="A117" s="110"/>
      <c r="B117" s="129"/>
      <c r="F117" s="110"/>
      <c r="G117" s="110"/>
    </row>
    <row r="118" spans="1:8" customFormat="1" x14ac:dyDescent="0.2">
      <c r="A118" s="123">
        <v>43210</v>
      </c>
      <c r="B118" s="129">
        <f>510.48+15+8</f>
        <v>533.48</v>
      </c>
      <c r="C118" s="110" t="s">
        <v>194</v>
      </c>
      <c r="D118" s="8" t="s">
        <v>161</v>
      </c>
      <c r="F118" s="110"/>
      <c r="G118" s="110"/>
      <c r="H118" t="s">
        <v>144</v>
      </c>
    </row>
    <row r="119" spans="1:8" customFormat="1" x14ac:dyDescent="0.2">
      <c r="A119" s="123">
        <v>43210</v>
      </c>
      <c r="B119" s="129">
        <v>4.78</v>
      </c>
      <c r="C119" s="110" t="s">
        <v>176</v>
      </c>
      <c r="D119" t="s">
        <v>164</v>
      </c>
      <c r="F119" s="110"/>
      <c r="G119" s="110"/>
      <c r="H119" t="s">
        <v>144</v>
      </c>
    </row>
    <row r="120" spans="1:8" customFormat="1" x14ac:dyDescent="0.2">
      <c r="A120" s="123">
        <v>43210</v>
      </c>
      <c r="B120" s="129">
        <v>3.13</v>
      </c>
      <c r="C120" t="s">
        <v>163</v>
      </c>
      <c r="D120" t="s">
        <v>162</v>
      </c>
      <c r="F120" s="110"/>
      <c r="G120" s="110"/>
      <c r="H120" t="s">
        <v>144</v>
      </c>
    </row>
    <row r="121" spans="1:8" customFormat="1" x14ac:dyDescent="0.2">
      <c r="A121" s="110"/>
      <c r="F121" s="110"/>
      <c r="G121" s="110"/>
    </row>
    <row r="122" spans="1:8" x14ac:dyDescent="0.2">
      <c r="A122" s="11"/>
      <c r="B122" s="63"/>
      <c r="C122" s="63"/>
      <c r="D122" s="63"/>
    </row>
    <row r="123" spans="1:8" hidden="1" x14ac:dyDescent="0.2">
      <c r="A123" s="11"/>
      <c r="B123" s="63"/>
      <c r="C123" s="63"/>
      <c r="D123" s="63"/>
    </row>
    <row r="124" spans="1:8" ht="19.5" customHeight="1" x14ac:dyDescent="0.2">
      <c r="A124" s="62" t="s">
        <v>4</v>
      </c>
      <c r="B124" s="68">
        <f>SUM(B36:B123)</f>
        <v>11296.300000000001</v>
      </c>
      <c r="C124" s="63"/>
      <c r="D124" s="63"/>
    </row>
    <row r="125" spans="1:8" ht="19.5" customHeight="1" x14ac:dyDescent="0.2">
      <c r="A125" s="157" t="s">
        <v>16</v>
      </c>
      <c r="B125" s="158"/>
      <c r="C125" s="158"/>
      <c r="D125" s="39"/>
    </row>
    <row r="126" spans="1:8" s="37" customFormat="1" ht="25.5" customHeight="1" x14ac:dyDescent="0.2">
      <c r="A126" s="34" t="s">
        <v>0</v>
      </c>
      <c r="B126" s="35" t="s">
        <v>219</v>
      </c>
      <c r="C126" s="35" t="s">
        <v>218</v>
      </c>
      <c r="D126" s="35" t="s">
        <v>11</v>
      </c>
    </row>
    <row r="127" spans="1:8" ht="12.75" customHeight="1" x14ac:dyDescent="0.2">
      <c r="A127" s="106">
        <v>43053</v>
      </c>
      <c r="B127" s="84">
        <v>41.13</v>
      </c>
      <c r="C127" s="63" t="s">
        <v>136</v>
      </c>
      <c r="D127" s="63" t="s">
        <v>126</v>
      </c>
    </row>
    <row r="128" spans="1:8" customFormat="1" x14ac:dyDescent="0.2">
      <c r="A128" t="s">
        <v>148</v>
      </c>
      <c r="B128" s="129">
        <v>19.04</v>
      </c>
      <c r="C128" t="s">
        <v>156</v>
      </c>
      <c r="D128" s="116" t="s">
        <v>126</v>
      </c>
      <c r="F128" s="110"/>
      <c r="G128" s="110" t="s">
        <v>144</v>
      </c>
      <c r="H128" t="s">
        <v>144</v>
      </c>
    </row>
    <row r="129" spans="1:4" ht="12.75" customHeight="1" x14ac:dyDescent="0.2">
      <c r="A129" s="106">
        <v>43130</v>
      </c>
      <c r="B129" s="84">
        <v>32.43</v>
      </c>
      <c r="C129" s="116" t="s">
        <v>173</v>
      </c>
      <c r="D129" s="117" t="s">
        <v>126</v>
      </c>
    </row>
    <row r="130" spans="1:4" ht="12.75" customHeight="1" x14ac:dyDescent="0.2">
      <c r="A130" s="106" t="s">
        <v>184</v>
      </c>
      <c r="B130" s="84">
        <v>24.61</v>
      </c>
      <c r="C130" s="116" t="s">
        <v>183</v>
      </c>
      <c r="D130" s="124" t="s">
        <v>126</v>
      </c>
    </row>
    <row r="131" spans="1:4" ht="12.75" customHeight="1" x14ac:dyDescent="0.2">
      <c r="A131" s="106" t="s">
        <v>184</v>
      </c>
      <c r="B131" s="84">
        <v>48.84</v>
      </c>
      <c r="C131" s="63" t="s">
        <v>185</v>
      </c>
      <c r="D131" s="63" t="s">
        <v>186</v>
      </c>
    </row>
    <row r="132" spans="1:4" ht="12.75" customHeight="1" x14ac:dyDescent="0.2">
      <c r="A132" s="11"/>
      <c r="B132" s="63"/>
      <c r="C132" s="63"/>
      <c r="D132" s="63"/>
    </row>
    <row r="133" spans="1:4" ht="12.75" hidden="1" customHeight="1" x14ac:dyDescent="0.2">
      <c r="A133" s="11"/>
      <c r="B133" s="63"/>
      <c r="C133" s="63"/>
      <c r="D133" s="63"/>
    </row>
    <row r="134" spans="1:4" ht="19.5" customHeight="1" x14ac:dyDescent="0.2">
      <c r="A134" s="62" t="s">
        <v>4</v>
      </c>
      <c r="B134" s="68">
        <f>SUM(B127:B133)</f>
        <v>166.05</v>
      </c>
      <c r="C134" s="63"/>
      <c r="D134" s="63"/>
    </row>
    <row r="135" spans="1:4" s="8" customFormat="1" ht="34.5" customHeight="1" x14ac:dyDescent="0.2">
      <c r="A135" s="38" t="s">
        <v>7</v>
      </c>
      <c r="B135" s="69">
        <f>B33+B124+B134</f>
        <v>16458.600000000002</v>
      </c>
      <c r="C135" s="9"/>
      <c r="D135" s="9"/>
    </row>
    <row r="136" spans="1:4" s="63" customFormat="1" x14ac:dyDescent="0.2">
      <c r="B136" s="60"/>
      <c r="C136" s="61"/>
      <c r="D136" s="61"/>
    </row>
    <row r="137" spans="1:4" x14ac:dyDescent="0.2">
      <c r="A137" s="33"/>
      <c r="B137" s="63"/>
      <c r="C137" s="63"/>
      <c r="D137" s="63"/>
    </row>
    <row r="138" spans="1:4" x14ac:dyDescent="0.2">
      <c r="A138" s="33"/>
      <c r="B138" s="63"/>
      <c r="C138" s="63"/>
      <c r="D138" s="63"/>
    </row>
    <row r="139" spans="1:4" x14ac:dyDescent="0.2">
      <c r="A139" s="33"/>
      <c r="B139" s="63"/>
      <c r="C139" s="63"/>
      <c r="D139" s="63"/>
    </row>
    <row r="140" spans="1:4" x14ac:dyDescent="0.2">
      <c r="A140" s="33"/>
      <c r="B140" s="63"/>
      <c r="C140" s="63"/>
      <c r="D140" s="63"/>
    </row>
    <row r="141" spans="1:4" x14ac:dyDescent="0.2">
      <c r="A141" s="33"/>
      <c r="B141" s="63"/>
      <c r="C141" s="63"/>
      <c r="D141" s="63"/>
    </row>
    <row r="142" spans="1:4" x14ac:dyDescent="0.2">
      <c r="A142" s="33"/>
      <c r="B142" s="63"/>
      <c r="C142" s="63"/>
      <c r="D142" s="63"/>
    </row>
    <row r="143" spans="1:4" x14ac:dyDescent="0.2">
      <c r="A143" s="33"/>
      <c r="B143" s="63"/>
      <c r="C143" s="63"/>
      <c r="D143" s="63"/>
    </row>
    <row r="144" spans="1:4" x14ac:dyDescent="0.2">
      <c r="A144" s="33"/>
      <c r="B144" s="63"/>
      <c r="C144" s="63"/>
      <c r="D144" s="63"/>
    </row>
    <row r="145" spans="1:4" x14ac:dyDescent="0.2">
      <c r="A145" s="33"/>
      <c r="B145" s="63"/>
      <c r="C145" s="63"/>
      <c r="D145" s="63"/>
    </row>
  </sheetData>
  <mergeCells count="9">
    <mergeCell ref="A1:D1"/>
    <mergeCell ref="A7:D7"/>
    <mergeCell ref="B2:D2"/>
    <mergeCell ref="B3:D3"/>
    <mergeCell ref="B4:D4"/>
    <mergeCell ref="A5:D5"/>
    <mergeCell ref="A6:D6"/>
    <mergeCell ref="A34:C34"/>
    <mergeCell ref="A125:C125"/>
  </mergeCells>
  <printOptions gridLines="1"/>
  <pageMargins left="0.70866141732283472" right="0.70866141732283472" top="0.74803149606299213" bottom="0.74803149606299213" header="0.31496062992125984" footer="0.31496062992125984"/>
  <pageSetup paperSize="8" scale="88"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51"/>
  <sheetViews>
    <sheetView zoomScaleNormal="100" workbookViewId="0">
      <selection activeCell="C52" sqref="C52:C53"/>
    </sheetView>
  </sheetViews>
  <sheetFormatPr defaultColWidth="9.140625" defaultRowHeight="12.75" x14ac:dyDescent="0.2"/>
  <cols>
    <col min="1" max="2" width="23.5703125" style="15" customWidth="1"/>
    <col min="3" max="3" width="50.5703125" style="15" bestFit="1" customWidth="1"/>
    <col min="4" max="6" width="27.5703125" style="15" customWidth="1"/>
    <col min="7" max="16384" width="9.140625" style="16"/>
  </cols>
  <sheetData>
    <row r="1" spans="1:31" ht="36" customHeight="1" x14ac:dyDescent="0.2">
      <c r="A1" s="161" t="s">
        <v>24</v>
      </c>
      <c r="B1" s="161"/>
      <c r="C1" s="161"/>
      <c r="D1" s="161"/>
      <c r="E1" s="161"/>
      <c r="F1" s="161"/>
    </row>
    <row r="2" spans="1:31" ht="36" customHeight="1" x14ac:dyDescent="0.2">
      <c r="A2" s="42" t="s">
        <v>8</v>
      </c>
      <c r="B2" s="149" t="str">
        <f ca="1">Travel!B2</f>
        <v>Ministry of Transport</v>
      </c>
      <c r="C2" s="149"/>
      <c r="D2" s="149"/>
      <c r="E2" s="149"/>
      <c r="F2" s="149"/>
      <c r="G2" s="43"/>
    </row>
    <row r="3" spans="1:31" ht="36" customHeight="1" x14ac:dyDescent="0.2">
      <c r="A3" s="42" t="s">
        <v>9</v>
      </c>
      <c r="B3" s="150" t="str">
        <f ca="1">Travel!B3</f>
        <v>Peter Mersi</v>
      </c>
      <c r="C3" s="150"/>
      <c r="D3" s="150"/>
      <c r="E3" s="150"/>
      <c r="F3" s="150"/>
      <c r="G3" s="44"/>
    </row>
    <row r="4" spans="1:31" ht="36" customHeight="1" x14ac:dyDescent="0.2">
      <c r="A4" s="42" t="s">
        <v>3</v>
      </c>
      <c r="B4" s="150" t="str">
        <f ca="1">Travel!B4</f>
        <v>1 July 2017 to 30 June 2018</v>
      </c>
      <c r="C4" s="150"/>
      <c r="D4" s="150"/>
      <c r="E4" s="150"/>
      <c r="F4" s="150"/>
      <c r="G4" s="44"/>
    </row>
    <row r="5" spans="1:31" s="14" customFormat="1" ht="35.25" customHeight="1" x14ac:dyDescent="0.25">
      <c r="A5" s="165" t="s">
        <v>35</v>
      </c>
      <c r="B5" s="166"/>
      <c r="C5" s="167"/>
      <c r="D5" s="167"/>
      <c r="E5" s="167"/>
      <c r="F5" s="168"/>
    </row>
    <row r="6" spans="1:31" s="14" customFormat="1" ht="35.25" customHeight="1" x14ac:dyDescent="0.25">
      <c r="A6" s="162"/>
      <c r="B6" s="163"/>
      <c r="C6" s="163"/>
      <c r="D6" s="163"/>
      <c r="E6" s="163"/>
      <c r="F6" s="164"/>
    </row>
    <row r="7" spans="1:31" s="3" customFormat="1" ht="30.95" customHeight="1" x14ac:dyDescent="0.25">
      <c r="A7" s="159" t="s">
        <v>21</v>
      </c>
      <c r="B7" s="160"/>
      <c r="C7" s="5"/>
      <c r="D7" s="5"/>
      <c r="E7" s="5"/>
      <c r="F7" s="22"/>
    </row>
    <row r="8" spans="1:31" ht="25.5" x14ac:dyDescent="0.2">
      <c r="A8" s="23" t="s">
        <v>0</v>
      </c>
      <c r="B8" s="35" t="s">
        <v>75</v>
      </c>
      <c r="C8" s="2" t="s">
        <v>5</v>
      </c>
      <c r="D8" s="2" t="s">
        <v>13</v>
      </c>
      <c r="E8" s="2" t="s">
        <v>12</v>
      </c>
      <c r="F8" s="10" t="s">
        <v>1</v>
      </c>
    </row>
    <row r="9" spans="1:31" x14ac:dyDescent="0.2">
      <c r="A9" s="83">
        <v>42949</v>
      </c>
      <c r="B9" s="97">
        <v>401.48</v>
      </c>
      <c r="C9" s="15" t="s">
        <v>90</v>
      </c>
      <c r="D9" s="15" t="s">
        <v>89</v>
      </c>
      <c r="E9" s="15" t="s">
        <v>88</v>
      </c>
      <c r="F9" s="21" t="s">
        <v>80</v>
      </c>
    </row>
    <row r="10" spans="1:31" x14ac:dyDescent="0.2">
      <c r="A10" s="83">
        <v>43013</v>
      </c>
      <c r="B10" s="97">
        <v>198.26</v>
      </c>
      <c r="C10" s="113" t="s">
        <v>134</v>
      </c>
      <c r="D10" s="113" t="s">
        <v>125</v>
      </c>
      <c r="E10" s="113" t="s">
        <v>180</v>
      </c>
      <c r="F10" s="21" t="s">
        <v>80</v>
      </c>
    </row>
    <row r="11" spans="1:31" x14ac:dyDescent="0.2">
      <c r="A11" s="83">
        <v>43027</v>
      </c>
      <c r="B11" s="97">
        <v>202.37</v>
      </c>
      <c r="C11" s="113" t="s">
        <v>135</v>
      </c>
      <c r="D11" s="113" t="s">
        <v>205</v>
      </c>
      <c r="E11" s="113" t="s">
        <v>88</v>
      </c>
      <c r="F11" s="105" t="s">
        <v>80</v>
      </c>
    </row>
    <row r="12" spans="1:31" ht="25.5" x14ac:dyDescent="0.2">
      <c r="A12" s="83">
        <v>43045</v>
      </c>
      <c r="B12" s="97">
        <v>272</v>
      </c>
      <c r="C12" s="113" t="s">
        <v>165</v>
      </c>
      <c r="D12" s="113" t="s">
        <v>206</v>
      </c>
      <c r="E12" s="113" t="s">
        <v>88</v>
      </c>
      <c r="F12" s="128" t="s">
        <v>80</v>
      </c>
    </row>
    <row r="13" spans="1:31" x14ac:dyDescent="0.2">
      <c r="A13" s="83"/>
      <c r="B13" s="97"/>
      <c r="C13" s="113"/>
      <c r="D13" s="113"/>
      <c r="E13" s="113"/>
      <c r="F13" s="128"/>
    </row>
    <row r="14" spans="1:31" s="19" customFormat="1" x14ac:dyDescent="0.2">
      <c r="A14" s="111"/>
      <c r="B14" s="112"/>
      <c r="C14" s="113"/>
      <c r="D14" s="113"/>
      <c r="E14" s="113"/>
      <c r="F14" s="114"/>
    </row>
    <row r="15" spans="1:31" s="110" customFormat="1" x14ac:dyDescent="0.2">
      <c r="A15" s="122">
        <v>43070</v>
      </c>
      <c r="B15" s="109">
        <v>330</v>
      </c>
      <c r="C15" s="108" t="s">
        <v>145</v>
      </c>
      <c r="D15" s="113" t="s">
        <v>210</v>
      </c>
      <c r="E15" s="108"/>
      <c r="F15" s="134"/>
      <c r="I15" s="108"/>
      <c r="J15" s="108"/>
      <c r="K15" s="108"/>
      <c r="L15" s="108"/>
      <c r="M15"/>
      <c r="N15"/>
      <c r="O15" s="108"/>
      <c r="Q15"/>
      <c r="R15"/>
      <c r="S15"/>
      <c r="T15"/>
      <c r="U15" s="108"/>
      <c r="V15"/>
      <c r="W15"/>
      <c r="X15"/>
      <c r="Y15"/>
      <c r="Z15"/>
      <c r="AA15"/>
      <c r="AB15"/>
      <c r="AC15"/>
      <c r="AD15"/>
      <c r="AE15" s="108"/>
    </row>
    <row r="16" spans="1:31" s="110" customFormat="1" x14ac:dyDescent="0.2">
      <c r="A16" s="108"/>
      <c r="B16" s="109"/>
      <c r="C16" s="108"/>
      <c r="D16" s="113"/>
      <c r="E16" s="108"/>
      <c r="F16" s="134"/>
      <c r="I16" s="108"/>
      <c r="J16" s="108"/>
      <c r="K16" s="108"/>
      <c r="L16" s="108"/>
      <c r="M16"/>
      <c r="N16"/>
      <c r="O16" s="108"/>
      <c r="Q16"/>
      <c r="R16"/>
      <c r="S16"/>
      <c r="T16"/>
      <c r="U16" s="108"/>
      <c r="V16"/>
      <c r="W16"/>
      <c r="X16"/>
      <c r="Y16"/>
      <c r="Z16"/>
      <c r="AA16"/>
      <c r="AB16"/>
      <c r="AC16"/>
      <c r="AD16"/>
      <c r="AE16" s="108"/>
    </row>
    <row r="17" spans="1:21" customFormat="1" x14ac:dyDescent="0.2">
      <c r="A17" s="119">
        <v>43180</v>
      </c>
      <c r="B17" s="109">
        <v>257.91000000000003</v>
      </c>
      <c r="C17" s="108" t="s">
        <v>146</v>
      </c>
      <c r="D17" s="113" t="s">
        <v>211</v>
      </c>
      <c r="E17" s="108"/>
      <c r="F17" s="134"/>
      <c r="G17" s="16"/>
      <c r="H17" s="16"/>
      <c r="I17" s="108"/>
      <c r="J17" s="108"/>
      <c r="K17" s="108"/>
      <c r="L17" s="108"/>
      <c r="U17" s="108"/>
    </row>
    <row r="18" spans="1:21" s="110" customFormat="1" x14ac:dyDescent="0.2">
      <c r="A18" s="108"/>
      <c r="B18" s="109"/>
      <c r="C18" s="108"/>
      <c r="D18" s="113"/>
      <c r="E18" s="108"/>
      <c r="F18" s="134"/>
      <c r="G18" s="19"/>
      <c r="H18" s="19"/>
      <c r="I18" s="108"/>
      <c r="J18" s="108"/>
      <c r="K18" s="108"/>
      <c r="L18" s="108"/>
      <c r="U18" s="108"/>
    </row>
    <row r="19" spans="1:21" customFormat="1" x14ac:dyDescent="0.2">
      <c r="A19" s="119">
        <v>43161</v>
      </c>
      <c r="B19" s="109">
        <v>57.5</v>
      </c>
      <c r="C19" s="108" t="s">
        <v>178</v>
      </c>
      <c r="D19" s="113" t="s">
        <v>209</v>
      </c>
      <c r="E19" s="108"/>
      <c r="F19" s="134"/>
      <c r="G19" s="108"/>
      <c r="H19" s="108"/>
      <c r="I19" s="108"/>
      <c r="L19" s="108"/>
      <c r="M19" s="108"/>
      <c r="N19" s="108"/>
      <c r="O19" s="108"/>
      <c r="P19" s="108"/>
      <c r="Q19" s="108"/>
      <c r="R19" s="108"/>
    </row>
    <row r="20" spans="1:21" customFormat="1" x14ac:dyDescent="0.2">
      <c r="B20" s="110"/>
      <c r="C20" s="110"/>
      <c r="D20" s="110"/>
      <c r="E20" s="113"/>
      <c r="F20" s="135"/>
      <c r="G20" s="110"/>
      <c r="H20" s="110"/>
    </row>
    <row r="21" spans="1:21" customFormat="1" x14ac:dyDescent="0.2">
      <c r="A21" t="s">
        <v>150</v>
      </c>
      <c r="B21" s="110">
        <v>56.52</v>
      </c>
      <c r="C21" s="110" t="s">
        <v>168</v>
      </c>
      <c r="D21" s="110" t="s">
        <v>212</v>
      </c>
      <c r="E21" s="113"/>
      <c r="F21" s="135"/>
      <c r="G21" s="110"/>
      <c r="H21" s="110"/>
      <c r="I21" t="s">
        <v>144</v>
      </c>
    </row>
    <row r="22" spans="1:21" s="110" customFormat="1" x14ac:dyDescent="0.2">
      <c r="A22" s="108"/>
      <c r="B22" s="109"/>
      <c r="C22" s="108"/>
      <c r="D22" s="113"/>
      <c r="E22" s="108"/>
      <c r="F22" s="134"/>
      <c r="G22" s="19"/>
      <c r="H22" s="19"/>
      <c r="I22" s="108"/>
      <c r="J22" s="108"/>
      <c r="K22" s="108"/>
      <c r="L22" s="108"/>
      <c r="U22" s="108"/>
    </row>
    <row r="23" spans="1:21" s="110" customFormat="1" x14ac:dyDescent="0.2">
      <c r="A23" s="119">
        <v>43130</v>
      </c>
      <c r="B23" s="109">
        <v>117.97</v>
      </c>
      <c r="C23" s="108" t="s">
        <v>171</v>
      </c>
      <c r="D23" s="113" t="s">
        <v>172</v>
      </c>
      <c r="E23" s="108"/>
      <c r="F23" s="134"/>
      <c r="G23" s="19"/>
      <c r="H23" s="19"/>
      <c r="I23" s="108"/>
      <c r="J23" s="108"/>
      <c r="K23" s="108"/>
      <c r="L23" s="108"/>
      <c r="U23" s="108"/>
    </row>
    <row r="24" spans="1:21" s="110" customFormat="1" x14ac:dyDescent="0.2">
      <c r="A24" s="119"/>
      <c r="B24" s="109"/>
      <c r="C24" s="108"/>
      <c r="D24" s="113"/>
      <c r="E24" s="108"/>
      <c r="F24" s="134"/>
      <c r="G24" s="19"/>
      <c r="H24" s="19"/>
      <c r="I24" s="108"/>
      <c r="J24" s="108"/>
      <c r="K24" s="108"/>
      <c r="L24" s="108"/>
      <c r="U24" s="108"/>
    </row>
    <row r="25" spans="1:21" s="110" customFormat="1" x14ac:dyDescent="0.2">
      <c r="A25" s="119">
        <v>43262</v>
      </c>
      <c r="B25" s="109">
        <v>130</v>
      </c>
      <c r="C25" s="108" t="s">
        <v>195</v>
      </c>
      <c r="D25" s="113" t="s">
        <v>207</v>
      </c>
      <c r="E25" s="108"/>
      <c r="F25" s="134"/>
      <c r="G25" s="19"/>
      <c r="H25" s="19"/>
      <c r="I25" s="108"/>
      <c r="J25" s="108"/>
      <c r="K25" s="108"/>
      <c r="L25" s="108"/>
      <c r="U25" s="108"/>
    </row>
    <row r="26" spans="1:21" s="110" customFormat="1" x14ac:dyDescent="0.2">
      <c r="A26" s="119"/>
      <c r="B26" s="109"/>
      <c r="C26" s="108"/>
      <c r="D26" s="113"/>
      <c r="E26" s="108"/>
      <c r="F26" s="134"/>
      <c r="G26" s="19"/>
      <c r="H26" s="19"/>
      <c r="I26" s="108"/>
      <c r="J26" s="108"/>
      <c r="K26" s="108"/>
      <c r="L26" s="108"/>
      <c r="U26" s="108"/>
    </row>
    <row r="27" spans="1:21" s="110" customFormat="1" x14ac:dyDescent="0.2">
      <c r="A27" s="119">
        <v>43271</v>
      </c>
      <c r="B27" s="113">
        <f>169.57+15.9</f>
        <v>185.47</v>
      </c>
      <c r="C27" t="s">
        <v>196</v>
      </c>
      <c r="D27" s="113" t="s">
        <v>208</v>
      </c>
      <c r="E27" s="113" t="s">
        <v>88</v>
      </c>
      <c r="F27" s="128" t="s">
        <v>80</v>
      </c>
      <c r="G27" s="19"/>
      <c r="H27" s="19"/>
      <c r="I27" s="108"/>
      <c r="J27" s="108"/>
      <c r="K27" s="108"/>
      <c r="L27" s="108"/>
      <c r="U27" s="108"/>
    </row>
    <row r="28" spans="1:21" s="110" customFormat="1" x14ac:dyDescent="0.2">
      <c r="A28" s="119"/>
      <c r="B28" s="109"/>
      <c r="C28" s="108"/>
      <c r="D28" s="113"/>
      <c r="E28" s="108"/>
      <c r="F28" s="134"/>
      <c r="G28" s="19"/>
      <c r="H28" s="19"/>
      <c r="I28" s="108"/>
      <c r="J28" s="108"/>
      <c r="K28" s="108"/>
      <c r="L28" s="108"/>
      <c r="U28" s="108"/>
    </row>
    <row r="29" spans="1:21" s="110" customFormat="1" x14ac:dyDescent="0.2">
      <c r="A29" s="119">
        <v>43251</v>
      </c>
      <c r="B29" s="109">
        <v>12</v>
      </c>
      <c r="C29" t="s">
        <v>197</v>
      </c>
      <c r="D29" s="113" t="s">
        <v>167</v>
      </c>
      <c r="E29" s="108"/>
      <c r="F29" s="134"/>
      <c r="G29" s="19"/>
      <c r="H29" s="19"/>
      <c r="I29" s="108"/>
      <c r="J29" s="108"/>
      <c r="K29" s="108"/>
      <c r="L29" s="108"/>
      <c r="U29" s="108"/>
    </row>
    <row r="30" spans="1:21" s="110" customFormat="1" x14ac:dyDescent="0.2">
      <c r="A30" s="119"/>
      <c r="B30" s="109"/>
      <c r="D30" s="113"/>
      <c r="E30" s="108"/>
      <c r="F30" s="134"/>
      <c r="G30" s="19"/>
      <c r="H30" s="19"/>
      <c r="I30" s="108"/>
      <c r="J30" s="108"/>
      <c r="K30" s="108"/>
      <c r="L30" s="108"/>
      <c r="U30" s="108"/>
    </row>
    <row r="31" spans="1:21" s="110" customFormat="1" x14ac:dyDescent="0.2">
      <c r="A31" s="119">
        <v>43258</v>
      </c>
      <c r="B31" s="109">
        <v>33.799999999999997</v>
      </c>
      <c r="C31" t="s">
        <v>198</v>
      </c>
      <c r="D31" s="113" t="s">
        <v>199</v>
      </c>
      <c r="E31" s="113" t="s">
        <v>88</v>
      </c>
      <c r="F31" s="128" t="s">
        <v>80</v>
      </c>
      <c r="G31" s="19"/>
      <c r="H31" s="19"/>
      <c r="I31" s="108"/>
      <c r="J31" s="108"/>
      <c r="K31" s="108"/>
      <c r="L31" s="108"/>
      <c r="U31" s="108"/>
    </row>
    <row r="32" spans="1:21" s="110" customFormat="1" x14ac:dyDescent="0.2">
      <c r="A32" s="108"/>
      <c r="B32" s="109"/>
      <c r="D32" s="113"/>
      <c r="E32" s="113"/>
      <c r="F32" s="114"/>
      <c r="G32" s="19"/>
      <c r="H32" s="19"/>
      <c r="I32" s="108"/>
      <c r="J32" s="108"/>
      <c r="K32" s="108"/>
      <c r="L32" s="108"/>
      <c r="U32" s="108"/>
    </row>
    <row r="33" spans="1:31" s="110" customFormat="1" x14ac:dyDescent="0.2">
      <c r="A33" s="119">
        <v>43257</v>
      </c>
      <c r="B33" s="109">
        <v>15.65</v>
      </c>
      <c r="C33" t="s">
        <v>200</v>
      </c>
      <c r="D33" s="113" t="s">
        <v>209</v>
      </c>
      <c r="E33" s="113" t="s">
        <v>88</v>
      </c>
      <c r="F33" s="128" t="s">
        <v>80</v>
      </c>
      <c r="G33" s="19"/>
      <c r="H33" s="19"/>
      <c r="I33" s="108"/>
      <c r="J33" s="108"/>
      <c r="K33" s="108"/>
      <c r="L33" s="108"/>
      <c r="U33" s="108"/>
    </row>
    <row r="34" spans="1:31" s="110" customFormat="1" x14ac:dyDescent="0.2">
      <c r="A34" s="108"/>
      <c r="B34" s="109"/>
      <c r="C34" s="108"/>
      <c r="D34" s="113"/>
      <c r="E34" s="108"/>
      <c r="F34" s="134"/>
      <c r="G34" s="19"/>
      <c r="H34" s="19"/>
      <c r="I34" s="108"/>
      <c r="J34" s="108"/>
      <c r="K34" s="108"/>
      <c r="L34" s="108"/>
      <c r="U34" s="108"/>
    </row>
    <row r="35" spans="1:31" s="110" customFormat="1" x14ac:dyDescent="0.2">
      <c r="A35" s="108"/>
      <c r="B35" s="109"/>
      <c r="C35" s="108"/>
      <c r="D35" s="113"/>
      <c r="E35" s="108"/>
      <c r="F35" s="134"/>
      <c r="G35" s="19"/>
      <c r="H35" s="19"/>
      <c r="I35" s="108"/>
      <c r="J35" s="108"/>
      <c r="K35" s="108"/>
      <c r="L35" s="108"/>
      <c r="U35" s="108"/>
    </row>
    <row r="36" spans="1:31" s="110" customFormat="1" x14ac:dyDescent="0.2">
      <c r="A36" s="108"/>
      <c r="B36" s="109"/>
      <c r="C36" s="108"/>
      <c r="D36" s="108"/>
      <c r="E36" s="108"/>
      <c r="F36" s="134"/>
      <c r="G36" s="132"/>
      <c r="I36" s="108"/>
      <c r="J36" s="108"/>
      <c r="K36" s="108"/>
      <c r="L36" s="108"/>
      <c r="M36"/>
      <c r="N36"/>
      <c r="O36"/>
      <c r="P36"/>
      <c r="Q36"/>
      <c r="R36" s="108"/>
      <c r="S36"/>
      <c r="T36"/>
      <c r="U36" s="108"/>
      <c r="V36"/>
      <c r="W36"/>
      <c r="X36"/>
      <c r="Y36"/>
      <c r="Z36"/>
      <c r="AA36"/>
      <c r="AB36"/>
      <c r="AC36"/>
      <c r="AD36"/>
      <c r="AE36" s="108"/>
    </row>
    <row r="37" spans="1:31" hidden="1" x14ac:dyDescent="0.2">
      <c r="A37" s="20"/>
      <c r="F37" s="128"/>
    </row>
    <row r="38" spans="1:31" s="19" customFormat="1" ht="25.5" hidden="1" customHeight="1" x14ac:dyDescent="0.2">
      <c r="A38" s="20"/>
      <c r="B38" s="15"/>
      <c r="C38" s="15"/>
      <c r="D38" s="15"/>
      <c r="E38" s="15"/>
      <c r="F38" s="128"/>
    </row>
    <row r="39" spans="1:31" ht="24.95" customHeight="1" x14ac:dyDescent="0.2">
      <c r="A39" s="64" t="s">
        <v>22</v>
      </c>
      <c r="B39" s="70">
        <f>SUM(B9:B38)</f>
        <v>2270.9300000000003</v>
      </c>
      <c r="C39" s="99"/>
      <c r="D39" s="133"/>
      <c r="E39" s="133"/>
      <c r="F39" s="101"/>
    </row>
    <row r="40" spans="1:31" x14ac:dyDescent="0.2">
      <c r="A40" s="72"/>
      <c r="B40" s="24"/>
      <c r="C40" s="24"/>
      <c r="D40" s="24"/>
      <c r="E40" s="24"/>
      <c r="F40" s="25"/>
    </row>
    <row r="41" spans="1:31" x14ac:dyDescent="0.2">
      <c r="A41" s="40"/>
      <c r="B41" s="3"/>
      <c r="C41" s="65"/>
      <c r="F41" s="125"/>
    </row>
    <row r="42" spans="1:31" x14ac:dyDescent="0.2">
      <c r="A42" s="169"/>
      <c r="B42" s="169"/>
      <c r="C42" s="169"/>
      <c r="D42" s="169"/>
      <c r="E42" s="169"/>
      <c r="F42" s="169"/>
    </row>
    <row r="43" spans="1:31" x14ac:dyDescent="0.2">
      <c r="A43" s="146"/>
      <c r="B43" s="146"/>
      <c r="C43" s="146"/>
      <c r="F43" s="125"/>
    </row>
    <row r="44" spans="1:31" x14ac:dyDescent="0.2">
      <c r="A44" s="57"/>
      <c r="B44" s="58"/>
      <c r="C44" s="65"/>
      <c r="D44" s="66"/>
      <c r="E44" s="66"/>
      <c r="F44" s="66"/>
    </row>
    <row r="45" spans="1:31" x14ac:dyDescent="0.2">
      <c r="A45" s="79"/>
      <c r="B45" s="58"/>
      <c r="C45" s="75"/>
      <c r="D45" s="75"/>
      <c r="E45" s="75"/>
      <c r="F45" s="126"/>
    </row>
    <row r="46" spans="1:31" ht="12.75" customHeight="1" x14ac:dyDescent="0.2">
      <c r="A46" s="144"/>
      <c r="B46" s="144"/>
      <c r="C46" s="80"/>
      <c r="D46" s="80"/>
      <c r="E46" s="80"/>
      <c r="F46" s="127"/>
    </row>
    <row r="47" spans="1:31" x14ac:dyDescent="0.2">
      <c r="A47" s="66"/>
      <c r="B47" s="66"/>
      <c r="C47" s="66"/>
      <c r="D47" s="66"/>
      <c r="E47" s="66"/>
      <c r="F47" s="66"/>
    </row>
    <row r="48" spans="1:31" x14ac:dyDescent="0.2">
      <c r="A48" s="66"/>
      <c r="B48" s="66"/>
      <c r="C48" s="66"/>
      <c r="D48" s="66"/>
      <c r="E48" s="66"/>
      <c r="F48" s="66"/>
    </row>
    <row r="49" spans="1:6" x14ac:dyDescent="0.2">
      <c r="A49" s="66"/>
      <c r="B49" s="66"/>
      <c r="C49" s="66"/>
      <c r="D49" s="66"/>
      <c r="E49" s="66"/>
      <c r="F49" s="66"/>
    </row>
    <row r="50" spans="1:6" x14ac:dyDescent="0.2">
      <c r="A50" s="66"/>
      <c r="B50" s="66"/>
      <c r="C50" s="66"/>
      <c r="D50" s="66"/>
      <c r="E50" s="66"/>
      <c r="F50" s="66"/>
    </row>
    <row r="51" spans="1:6" x14ac:dyDescent="0.2">
      <c r="A51" s="66"/>
      <c r="B51" s="66"/>
      <c r="C51" s="66"/>
      <c r="D51" s="66"/>
      <c r="E51" s="66"/>
      <c r="F51" s="66"/>
    </row>
  </sheetData>
  <mergeCells count="10">
    <mergeCell ref="A46:B46"/>
    <mergeCell ref="A7:B7"/>
    <mergeCell ref="A43:C43"/>
    <mergeCell ref="A1:F1"/>
    <mergeCell ref="A6:F6"/>
    <mergeCell ref="B2:F2"/>
    <mergeCell ref="B3:F3"/>
    <mergeCell ref="B4:F4"/>
    <mergeCell ref="A5:F5"/>
    <mergeCell ref="A42:F42"/>
  </mergeCells>
  <printOptions gridLines="1"/>
  <pageMargins left="0.70866141732283472" right="0.70866141732283472" top="0.74803149606299213" bottom="0.74803149606299213" header="0.31496062992125984" footer="0.31496062992125984"/>
  <pageSetup paperSize="9"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4"/>
  <sheetViews>
    <sheetView zoomScaleNormal="100" workbookViewId="0">
      <selection activeCell="C25" sqref="C25"/>
    </sheetView>
  </sheetViews>
  <sheetFormatPr defaultColWidth="9.140625" defaultRowHeight="12.75" x14ac:dyDescent="0.2"/>
  <cols>
    <col min="1" max="2" width="27.5703125" style="27" customWidth="1"/>
    <col min="3" max="3" width="44.140625" style="27" customWidth="1"/>
    <col min="4" max="5" width="27.5703125" style="27" customWidth="1"/>
    <col min="6" max="16384" width="9.140625" style="30"/>
  </cols>
  <sheetData>
    <row r="1" spans="1:14" ht="36" customHeight="1" x14ac:dyDescent="0.2">
      <c r="A1" s="161" t="s">
        <v>24</v>
      </c>
      <c r="B1" s="161"/>
      <c r="C1" s="161"/>
      <c r="D1" s="161"/>
      <c r="E1" s="161"/>
      <c r="F1" s="74"/>
    </row>
    <row r="2" spans="1:14" ht="36" customHeight="1" x14ac:dyDescent="0.2">
      <c r="A2" s="42" t="s">
        <v>8</v>
      </c>
      <c r="B2" s="149" t="str">
        <f ca="1">Travel!B2</f>
        <v>Ministry of Transport</v>
      </c>
      <c r="C2" s="149"/>
      <c r="D2" s="149"/>
      <c r="E2" s="149"/>
      <c r="F2" s="43"/>
      <c r="G2" s="43"/>
    </row>
    <row r="3" spans="1:14" ht="36" customHeight="1" x14ac:dyDescent="0.2">
      <c r="A3" s="42" t="s">
        <v>9</v>
      </c>
      <c r="B3" s="150" t="str">
        <f ca="1">Travel!B3</f>
        <v>Peter Mersi</v>
      </c>
      <c r="C3" s="150"/>
      <c r="D3" s="150"/>
      <c r="E3" s="150"/>
      <c r="F3" s="44"/>
      <c r="G3" s="44"/>
    </row>
    <row r="4" spans="1:14" ht="36" customHeight="1" x14ac:dyDescent="0.2">
      <c r="A4" s="42" t="s">
        <v>3</v>
      </c>
      <c r="B4" s="150" t="str">
        <f ca="1">Travel!B4</f>
        <v>1 July 2017 to 30 June 2018</v>
      </c>
      <c r="C4" s="150"/>
      <c r="D4" s="150"/>
      <c r="E4" s="150"/>
      <c r="F4" s="44"/>
      <c r="G4" s="44"/>
    </row>
    <row r="5" spans="1:14" ht="36" customHeight="1" x14ac:dyDescent="0.2">
      <c r="A5" s="172" t="s">
        <v>220</v>
      </c>
      <c r="B5" s="173"/>
      <c r="C5" s="173"/>
      <c r="D5" s="173"/>
      <c r="E5" s="174"/>
    </row>
    <row r="6" spans="1:14" ht="20.100000000000001" customHeight="1" x14ac:dyDescent="0.2">
      <c r="A6" s="170"/>
      <c r="B6" s="170"/>
      <c r="C6" s="170"/>
      <c r="D6" s="170"/>
      <c r="E6" s="171"/>
      <c r="F6" s="45"/>
      <c r="G6" s="45"/>
    </row>
    <row r="7" spans="1:14" ht="20.25" customHeight="1" x14ac:dyDescent="0.25">
      <c r="A7" s="26" t="s">
        <v>20</v>
      </c>
      <c r="B7" s="5"/>
      <c r="C7" s="5"/>
      <c r="D7" s="5"/>
      <c r="E7" s="22"/>
    </row>
    <row r="8" spans="1:14" ht="25.5" x14ac:dyDescent="0.2">
      <c r="A8" s="23" t="s">
        <v>0</v>
      </c>
      <c r="B8" s="2" t="s">
        <v>27</v>
      </c>
      <c r="C8" s="2" t="s">
        <v>26</v>
      </c>
      <c r="D8" s="2" t="s">
        <v>36</v>
      </c>
      <c r="E8" s="10" t="s">
        <v>38</v>
      </c>
    </row>
    <row r="9" spans="1:14" ht="25.5" x14ac:dyDescent="0.2">
      <c r="A9" s="102">
        <v>42920</v>
      </c>
      <c r="B9" s="87" t="s">
        <v>114</v>
      </c>
      <c r="C9" s="87" t="s">
        <v>120</v>
      </c>
      <c r="D9" s="103">
        <v>150</v>
      </c>
      <c r="E9" s="41"/>
    </row>
    <row r="10" spans="1:14" ht="25.5" x14ac:dyDescent="0.2">
      <c r="A10" s="102">
        <v>42921</v>
      </c>
      <c r="B10" s="87" t="s">
        <v>113</v>
      </c>
      <c r="C10" s="89" t="s">
        <v>121</v>
      </c>
      <c r="D10" s="103">
        <v>150</v>
      </c>
      <c r="E10" s="29"/>
      <c r="N10" s="46"/>
    </row>
    <row r="11" spans="1:14" ht="25.5" x14ac:dyDescent="0.2">
      <c r="A11" s="86" t="s">
        <v>123</v>
      </c>
      <c r="B11" s="87" t="s">
        <v>112</v>
      </c>
      <c r="C11" s="89" t="s">
        <v>122</v>
      </c>
      <c r="D11" s="103">
        <v>100</v>
      </c>
      <c r="E11" s="29"/>
    </row>
    <row r="12" spans="1:14" x14ac:dyDescent="0.2">
      <c r="A12" s="28"/>
      <c r="E12" s="29"/>
    </row>
    <row r="13" spans="1:14" hidden="1" x14ac:dyDescent="0.2">
      <c r="A13" s="28"/>
      <c r="E13" s="29"/>
    </row>
    <row r="14" spans="1:14" ht="27.95" customHeight="1" x14ac:dyDescent="0.2">
      <c r="A14" s="64" t="s">
        <v>23</v>
      </c>
      <c r="B14" s="98" t="s">
        <v>115</v>
      </c>
      <c r="C14" s="99"/>
      <c r="D14" s="100">
        <f>SUM(D9:D13)</f>
        <v>400</v>
      </c>
      <c r="E14" s="101"/>
    </row>
  </sheetData>
  <mergeCells count="6">
    <mergeCell ref="A1:E1"/>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28"/>
  <sheetViews>
    <sheetView zoomScaleNormal="100" workbookViewId="0">
      <selection activeCell="J12" sqref="J12"/>
    </sheetView>
  </sheetViews>
  <sheetFormatPr defaultColWidth="9.140625" defaultRowHeight="12.75" x14ac:dyDescent="0.2"/>
  <cols>
    <col min="1" max="2" width="23.5703125" style="12" customWidth="1"/>
    <col min="3" max="5" width="27.5703125" style="12" customWidth="1"/>
    <col min="6" max="16384" width="9.140625" style="13"/>
  </cols>
  <sheetData>
    <row r="1" spans="1:5" ht="36" customHeight="1" x14ac:dyDescent="0.2">
      <c r="A1" s="161" t="s">
        <v>24</v>
      </c>
      <c r="B1" s="161"/>
      <c r="C1" s="161"/>
      <c r="D1" s="161"/>
      <c r="E1" s="161"/>
    </row>
    <row r="2" spans="1:5" ht="36" customHeight="1" x14ac:dyDescent="0.2">
      <c r="A2" s="42" t="s">
        <v>8</v>
      </c>
      <c r="B2" s="149" t="str">
        <f ca="1">Travel!B2</f>
        <v>Ministry of Transport</v>
      </c>
      <c r="C2" s="149"/>
      <c r="D2" s="149"/>
      <c r="E2" s="149"/>
    </row>
    <row r="3" spans="1:5" ht="36" customHeight="1" x14ac:dyDescent="0.2">
      <c r="A3" s="42" t="s">
        <v>9</v>
      </c>
      <c r="B3" s="150" t="str">
        <f ca="1">Travel!B3</f>
        <v>Peter Mersi</v>
      </c>
      <c r="C3" s="150"/>
      <c r="D3" s="150"/>
      <c r="E3" s="150"/>
    </row>
    <row r="4" spans="1:5" ht="36" customHeight="1" x14ac:dyDescent="0.2">
      <c r="A4" s="42" t="s">
        <v>3</v>
      </c>
      <c r="B4" s="150" t="str">
        <f ca="1">Travel!B4</f>
        <v>1 July 2017 to 30 June 2018</v>
      </c>
      <c r="C4" s="150"/>
      <c r="D4" s="150"/>
      <c r="E4" s="150"/>
    </row>
    <row r="5" spans="1:5" ht="36" customHeight="1" x14ac:dyDescent="0.2">
      <c r="A5" s="151" t="s">
        <v>6</v>
      </c>
      <c r="B5" s="180"/>
      <c r="C5" s="167"/>
      <c r="D5" s="167"/>
      <c r="E5" s="168"/>
    </row>
    <row r="6" spans="1:5" ht="36" customHeight="1" x14ac:dyDescent="0.2">
      <c r="A6" s="177"/>
      <c r="B6" s="178"/>
      <c r="C6" s="178"/>
      <c r="D6" s="178"/>
      <c r="E6" s="179"/>
    </row>
    <row r="7" spans="1:5" ht="36" customHeight="1" x14ac:dyDescent="0.25">
      <c r="A7" s="175" t="s">
        <v>6</v>
      </c>
      <c r="B7" s="176"/>
      <c r="C7" s="5"/>
      <c r="D7" s="5"/>
      <c r="E7" s="22"/>
    </row>
    <row r="8" spans="1:5" ht="25.5" x14ac:dyDescent="0.2">
      <c r="A8" s="23" t="s">
        <v>0</v>
      </c>
      <c r="B8" s="2" t="s">
        <v>75</v>
      </c>
      <c r="C8" s="2" t="s">
        <v>221</v>
      </c>
      <c r="D8" s="2" t="s">
        <v>222</v>
      </c>
      <c r="E8" s="10" t="s">
        <v>2</v>
      </c>
    </row>
    <row r="9" spans="1:5" ht="25.5" x14ac:dyDescent="0.2">
      <c r="A9" s="140" t="s">
        <v>77</v>
      </c>
      <c r="B9" s="137">
        <v>7448.54</v>
      </c>
      <c r="C9" s="138" t="s">
        <v>78</v>
      </c>
      <c r="D9" s="138" t="s">
        <v>76</v>
      </c>
      <c r="E9" s="139" t="s">
        <v>79</v>
      </c>
    </row>
    <row r="10" spans="1:5" x14ac:dyDescent="0.2">
      <c r="A10" s="136" t="s">
        <v>105</v>
      </c>
      <c r="B10" s="137">
        <v>81.569999999999993</v>
      </c>
      <c r="C10" s="138" t="s">
        <v>104</v>
      </c>
      <c r="D10" s="138"/>
      <c r="E10" s="139"/>
    </row>
    <row r="11" spans="1:5" x14ac:dyDescent="0.2">
      <c r="A11" s="136" t="s">
        <v>106</v>
      </c>
      <c r="B11" s="137">
        <v>25.67</v>
      </c>
      <c r="C11" s="138" t="s">
        <v>104</v>
      </c>
      <c r="D11" s="138"/>
      <c r="E11" s="139"/>
    </row>
    <row r="12" spans="1:5" x14ac:dyDescent="0.2">
      <c r="A12" s="136" t="s">
        <v>107</v>
      </c>
      <c r="B12" s="137">
        <v>20.99</v>
      </c>
      <c r="C12" s="138" t="s">
        <v>104</v>
      </c>
      <c r="D12" s="138"/>
      <c r="E12" s="139"/>
    </row>
    <row r="13" spans="1:5" x14ac:dyDescent="0.2">
      <c r="A13" s="136" t="s">
        <v>108</v>
      </c>
      <c r="B13" s="137">
        <v>131.13</v>
      </c>
      <c r="C13" s="138" t="s">
        <v>104</v>
      </c>
      <c r="D13" s="138" t="s">
        <v>109</v>
      </c>
      <c r="E13" s="139"/>
    </row>
    <row r="14" spans="1:5" x14ac:dyDescent="0.2">
      <c r="A14" s="136" t="s">
        <v>132</v>
      </c>
      <c r="B14" s="137">
        <v>22.61</v>
      </c>
      <c r="C14" s="138" t="s">
        <v>104</v>
      </c>
      <c r="D14" s="138"/>
      <c r="E14" s="139"/>
    </row>
    <row r="15" spans="1:5" x14ac:dyDescent="0.2">
      <c r="A15" s="136" t="s">
        <v>133</v>
      </c>
      <c r="B15" s="137">
        <v>22.34</v>
      </c>
      <c r="C15" s="138" t="s">
        <v>104</v>
      </c>
      <c r="D15" s="138"/>
      <c r="E15" s="139"/>
    </row>
    <row r="16" spans="1:5" ht="25.5" x14ac:dyDescent="0.2">
      <c r="A16" s="136" t="s">
        <v>131</v>
      </c>
      <c r="B16" s="137">
        <v>7829.4</v>
      </c>
      <c r="C16" s="138" t="s">
        <v>78</v>
      </c>
      <c r="D16" s="138" t="s">
        <v>76</v>
      </c>
      <c r="E16" s="139" t="s">
        <v>79</v>
      </c>
    </row>
    <row r="17" spans="1:6" x14ac:dyDescent="0.2">
      <c r="A17" s="136" t="s">
        <v>142</v>
      </c>
      <c r="B17" s="137">
        <v>22.17</v>
      </c>
      <c r="C17" s="138" t="s">
        <v>104</v>
      </c>
      <c r="D17" s="138"/>
      <c r="E17" s="139"/>
    </row>
    <row r="18" spans="1:6" ht="25.5" x14ac:dyDescent="0.2">
      <c r="A18" s="136" t="s">
        <v>143</v>
      </c>
      <c r="B18" s="137">
        <f>242.77-220.6</f>
        <v>22.170000000000016</v>
      </c>
      <c r="C18" s="138" t="s">
        <v>104</v>
      </c>
      <c r="D18" s="138" t="s">
        <v>214</v>
      </c>
      <c r="E18" s="139"/>
    </row>
    <row r="19" spans="1:6" x14ac:dyDescent="0.2">
      <c r="A19" s="136" t="s">
        <v>147</v>
      </c>
      <c r="B19" s="137">
        <v>32.17</v>
      </c>
      <c r="C19" s="138" t="s">
        <v>104</v>
      </c>
      <c r="D19" s="138"/>
      <c r="E19" s="139"/>
    </row>
    <row r="20" spans="1:6" x14ac:dyDescent="0.2">
      <c r="A20" s="136" t="s">
        <v>170</v>
      </c>
      <c r="B20" s="141">
        <v>147.82</v>
      </c>
      <c r="C20" s="142" t="s">
        <v>78</v>
      </c>
      <c r="D20" s="141" t="s">
        <v>169</v>
      </c>
      <c r="E20" s="139"/>
    </row>
    <row r="21" spans="1:6" x14ac:dyDescent="0.2">
      <c r="A21" s="136" t="s">
        <v>170</v>
      </c>
      <c r="B21" s="137">
        <v>32.17</v>
      </c>
      <c r="C21" s="142" t="s">
        <v>104</v>
      </c>
      <c r="D21" s="141"/>
      <c r="E21" s="139"/>
    </row>
    <row r="22" spans="1:6" x14ac:dyDescent="0.2">
      <c r="A22" s="136" t="s">
        <v>201</v>
      </c>
      <c r="B22" s="137">
        <v>22</v>
      </c>
      <c r="C22" s="142" t="s">
        <v>104</v>
      </c>
      <c r="D22" s="141"/>
      <c r="E22" s="139"/>
    </row>
    <row r="23" spans="1:6" x14ac:dyDescent="0.2">
      <c r="A23" s="136" t="s">
        <v>202</v>
      </c>
      <c r="B23" s="143">
        <v>47</v>
      </c>
      <c r="C23" s="142" t="s">
        <v>104</v>
      </c>
      <c r="D23" s="142"/>
      <c r="E23" s="139"/>
    </row>
    <row r="24" spans="1:6" x14ac:dyDescent="0.2">
      <c r="A24" s="20"/>
      <c r="B24" s="15"/>
      <c r="C24" s="15"/>
      <c r="D24" s="15"/>
      <c r="E24" s="21"/>
    </row>
    <row r="25" spans="1:6" ht="14.1" customHeight="1" x14ac:dyDescent="0.2">
      <c r="A25" s="32" t="s">
        <v>14</v>
      </c>
      <c r="B25" s="71">
        <f>SUM(B9:B24)</f>
        <v>15907.75</v>
      </c>
      <c r="C25" s="17"/>
      <c r="D25" s="18"/>
      <c r="E25" s="31"/>
    </row>
    <row r="26" spans="1:6" ht="14.1" customHeight="1" x14ac:dyDescent="0.2">
      <c r="A26" s="73"/>
      <c r="B26" s="71"/>
      <c r="C26" s="17"/>
      <c r="D26" s="18"/>
      <c r="E26" s="81"/>
    </row>
    <row r="27" spans="1:6" x14ac:dyDescent="0.2">
      <c r="A27" s="20"/>
      <c r="B27" s="15"/>
      <c r="C27" s="15"/>
      <c r="D27" s="15"/>
      <c r="E27" s="56"/>
      <c r="F27" s="16"/>
    </row>
    <row r="28" spans="1:6" x14ac:dyDescent="0.2">
      <c r="A28" s="56"/>
      <c r="B28" s="56"/>
      <c r="C28" s="56"/>
      <c r="D28" s="56"/>
      <c r="E28" s="56"/>
    </row>
  </sheetData>
  <mergeCells count="7">
    <mergeCell ref="A1:E1"/>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2018-07-31T21:41:13Z</dcterms:modified>
</cp:coreProperties>
</file>