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Default Extension="wmf" ContentType="image/x-wmf"/>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60" windowWidth="15510" windowHeight="11640"/>
  </bookViews>
  <sheets>
    <sheet name="Contents" sheetId="31" r:id="rId1"/>
    <sheet name="table5_6 &amp;fig7_8" sheetId="10" r:id="rId2"/>
    <sheet name="fig9" sheetId="32" r:id="rId3"/>
    <sheet name="fig10" sheetId="38" r:id="rId4"/>
    <sheet name="TABLE7&amp;fig11" sheetId="11" r:id="rId5"/>
    <sheet name="TABLE8" sheetId="12" r:id="rId6"/>
    <sheet name="TABLE9&amp;fig12" sheetId="13" r:id="rId7"/>
    <sheet name="Table10 &amp;fig13" sheetId="8" r:id="rId8"/>
    <sheet name="Tab11&amp;fig14" sheetId="39" r:id="rId9"/>
    <sheet name="Table12" sheetId="40" r:id="rId10"/>
    <sheet name="Table13" sheetId="41" r:id="rId11"/>
    <sheet name="Table14" sheetId="42" r:id="rId12"/>
    <sheet name="Table15" sheetId="43" r:id="rId13"/>
    <sheet name="TABLE16&amp;17" sheetId="14" r:id="rId14"/>
    <sheet name="TABLE18&amp;19" sheetId="15" r:id="rId15"/>
    <sheet name="fig15_16" sheetId="7" r:id="rId16"/>
    <sheet name="TABLE20&amp;21" sheetId="16" r:id="rId17"/>
    <sheet name="TABLE22&amp;23" sheetId="17" r:id="rId18"/>
    <sheet name="TABLE24&amp;25" sheetId="18" r:id="rId19"/>
    <sheet name="fig17" sheetId="29" r:id="rId20"/>
    <sheet name="TABLE26A&amp;26B" sheetId="20" r:id="rId21"/>
    <sheet name="Notes" sheetId="37" r:id="rId22"/>
  </sheets>
  <calcPr calcId="125725"/>
</workbook>
</file>

<file path=xl/calcChain.xml><?xml version="1.0" encoding="utf-8"?>
<calcChain xmlns="http://schemas.openxmlformats.org/spreadsheetml/2006/main">
  <c r="V42" i="12"/>
  <c r="J39" i="11"/>
  <c r="K39"/>
  <c r="I39"/>
  <c r="M67" i="18"/>
  <c r="M66"/>
  <c r="M33"/>
  <c r="M32"/>
  <c r="L57" i="16"/>
  <c r="L56"/>
  <c r="L28"/>
  <c r="L27"/>
  <c r="L71" i="15"/>
  <c r="L70"/>
  <c r="L36"/>
  <c r="L35"/>
  <c r="M60" i="14"/>
  <c r="M29"/>
  <c r="D32" i="13"/>
  <c r="E32"/>
  <c r="F32"/>
  <c r="G32"/>
  <c r="H32"/>
  <c r="C32"/>
  <c r="V22" i="8"/>
  <c r="V21"/>
  <c r="V43" i="12"/>
  <c r="L22" i="39"/>
  <c r="D60" i="10"/>
  <c r="E60"/>
  <c r="F60"/>
  <c r="G60"/>
  <c r="H60"/>
  <c r="I60"/>
  <c r="J60"/>
  <c r="K60"/>
  <c r="L60"/>
  <c r="M60"/>
  <c r="N60"/>
  <c r="O60"/>
  <c r="P60"/>
  <c r="Q60"/>
  <c r="R60"/>
  <c r="C60"/>
  <c r="D27"/>
  <c r="E27"/>
  <c r="F27"/>
  <c r="G27"/>
  <c r="H27"/>
  <c r="I27"/>
  <c r="R28" s="1"/>
  <c r="J27"/>
  <c r="O28" s="1"/>
  <c r="C27"/>
  <c r="K36" i="43"/>
  <c r="J36"/>
  <c r="I36"/>
  <c r="H36"/>
  <c r="G36"/>
  <c r="F36"/>
  <c r="E36"/>
  <c r="D36"/>
  <c r="K35"/>
  <c r="J35"/>
  <c r="I35"/>
  <c r="H35"/>
  <c r="G35"/>
  <c r="F35"/>
  <c r="E35"/>
  <c r="D35"/>
  <c r="K34"/>
  <c r="J34"/>
  <c r="I34"/>
  <c r="H34"/>
  <c r="G34"/>
  <c r="F34"/>
  <c r="E34"/>
  <c r="D34"/>
  <c r="K33"/>
  <c r="J33"/>
  <c r="I33"/>
  <c r="H33"/>
  <c r="G33"/>
  <c r="F33"/>
  <c r="E33"/>
  <c r="D33"/>
  <c r="K32"/>
  <c r="J32"/>
  <c r="I32"/>
  <c r="H32"/>
  <c r="G32"/>
  <c r="F32"/>
  <c r="E32"/>
  <c r="D32"/>
  <c r="K31"/>
  <c r="J31"/>
  <c r="I31"/>
  <c r="H31"/>
  <c r="G31"/>
  <c r="F31"/>
  <c r="E31"/>
  <c r="D31"/>
  <c r="K30"/>
  <c r="J30"/>
  <c r="I30"/>
  <c r="H30"/>
  <c r="G30"/>
  <c r="F30"/>
  <c r="E30"/>
  <c r="D30"/>
  <c r="K29"/>
  <c r="J29"/>
  <c r="I29"/>
  <c r="H29"/>
  <c r="G29"/>
  <c r="F29"/>
  <c r="E29"/>
  <c r="D29"/>
  <c r="K28"/>
  <c r="J28"/>
  <c r="I28"/>
  <c r="H28"/>
  <c r="G28"/>
  <c r="F28"/>
  <c r="E28"/>
  <c r="D28"/>
  <c r="K27"/>
  <c r="J27"/>
  <c r="I27"/>
  <c r="H27"/>
  <c r="G27"/>
  <c r="F27"/>
  <c r="E27"/>
  <c r="D27"/>
  <c r="K26"/>
  <c r="J26"/>
  <c r="I26"/>
  <c r="H26"/>
  <c r="G26"/>
  <c r="F26"/>
  <c r="E26"/>
  <c r="D26"/>
  <c r="K25"/>
  <c r="J25"/>
  <c r="I25"/>
  <c r="H25"/>
  <c r="G25"/>
  <c r="F25"/>
  <c r="E25"/>
  <c r="D25"/>
  <c r="K24"/>
  <c r="J24"/>
  <c r="I24"/>
  <c r="H24"/>
  <c r="G24"/>
  <c r="F24"/>
  <c r="E24"/>
  <c r="D24"/>
  <c r="K23"/>
  <c r="J23"/>
  <c r="I23"/>
  <c r="H23"/>
  <c r="G23"/>
  <c r="F23"/>
  <c r="E23"/>
  <c r="D23"/>
  <c r="L23" s="1"/>
  <c r="K22"/>
  <c r="J22"/>
  <c r="I22"/>
  <c r="H22"/>
  <c r="G22"/>
  <c r="F22"/>
  <c r="E22"/>
  <c r="D22"/>
  <c r="K21"/>
  <c r="J21"/>
  <c r="I21"/>
  <c r="H21"/>
  <c r="G21"/>
  <c r="F21"/>
  <c r="E21"/>
  <c r="D21"/>
  <c r="K20"/>
  <c r="J20"/>
  <c r="I20"/>
  <c r="H20"/>
  <c r="G20"/>
  <c r="F20"/>
  <c r="E20"/>
  <c r="D20"/>
  <c r="K19"/>
  <c r="J19"/>
  <c r="I19"/>
  <c r="H19"/>
  <c r="G19"/>
  <c r="F19"/>
  <c r="E19"/>
  <c r="D19"/>
  <c r="K18"/>
  <c r="J18"/>
  <c r="I18"/>
  <c r="H18"/>
  <c r="G18"/>
  <c r="F18"/>
  <c r="E18"/>
  <c r="D18"/>
  <c r="K17"/>
  <c r="J17"/>
  <c r="I17"/>
  <c r="H17"/>
  <c r="G17"/>
  <c r="F17"/>
  <c r="E17"/>
  <c r="D17"/>
  <c r="K16"/>
  <c r="J16"/>
  <c r="I16"/>
  <c r="H16"/>
  <c r="L16" s="1"/>
  <c r="G16"/>
  <c r="F16"/>
  <c r="E16"/>
  <c r="D16"/>
  <c r="K15"/>
  <c r="J15"/>
  <c r="I15"/>
  <c r="H15"/>
  <c r="G15"/>
  <c r="F15"/>
  <c r="E15"/>
  <c r="D15"/>
  <c r="K14"/>
  <c r="J14"/>
  <c r="I14"/>
  <c r="H14"/>
  <c r="G14"/>
  <c r="F14"/>
  <c r="E14"/>
  <c r="D14"/>
  <c r="K13"/>
  <c r="J13"/>
  <c r="I13"/>
  <c r="H13"/>
  <c r="G13"/>
  <c r="F13"/>
  <c r="E13"/>
  <c r="D13"/>
  <c r="K12"/>
  <c r="J12"/>
  <c r="I12"/>
  <c r="H12"/>
  <c r="G12"/>
  <c r="F12"/>
  <c r="E12"/>
  <c r="D12"/>
  <c r="K11"/>
  <c r="J11"/>
  <c r="I11"/>
  <c r="H11"/>
  <c r="G11"/>
  <c r="F11"/>
  <c r="E11"/>
  <c r="D11"/>
  <c r="K10"/>
  <c r="J10"/>
  <c r="I10"/>
  <c r="H10"/>
  <c r="G10"/>
  <c r="F10"/>
  <c r="E10"/>
  <c r="D10"/>
  <c r="K9"/>
  <c r="J9"/>
  <c r="I9"/>
  <c r="H9"/>
  <c r="G9"/>
  <c r="F9"/>
  <c r="E9"/>
  <c r="D9"/>
  <c r="K8"/>
  <c r="J8"/>
  <c r="I8"/>
  <c r="H8"/>
  <c r="G8"/>
  <c r="F8"/>
  <c r="E8"/>
  <c r="D8"/>
  <c r="L8" s="1"/>
  <c r="K7"/>
  <c r="J7"/>
  <c r="I7"/>
  <c r="H7"/>
  <c r="G7"/>
  <c r="F7"/>
  <c r="E7"/>
  <c r="D7"/>
  <c r="L7" s="1"/>
  <c r="K36" i="42"/>
  <c r="J36"/>
  <c r="I36"/>
  <c r="H36"/>
  <c r="G36"/>
  <c r="F36"/>
  <c r="E36"/>
  <c r="D36"/>
  <c r="K35"/>
  <c r="J35"/>
  <c r="I35"/>
  <c r="H35"/>
  <c r="G35"/>
  <c r="F35"/>
  <c r="E35"/>
  <c r="D35"/>
  <c r="K34"/>
  <c r="J34"/>
  <c r="I34"/>
  <c r="H34"/>
  <c r="G34"/>
  <c r="F34"/>
  <c r="E34"/>
  <c r="D34"/>
  <c r="K33"/>
  <c r="J33"/>
  <c r="I33"/>
  <c r="H33"/>
  <c r="G33"/>
  <c r="F33"/>
  <c r="E33"/>
  <c r="D33"/>
  <c r="K32"/>
  <c r="J32"/>
  <c r="I32"/>
  <c r="H32"/>
  <c r="G32"/>
  <c r="F32"/>
  <c r="E32"/>
  <c r="D32"/>
  <c r="K31"/>
  <c r="J31"/>
  <c r="I31"/>
  <c r="H31"/>
  <c r="G31"/>
  <c r="F31"/>
  <c r="E31"/>
  <c r="D31"/>
  <c r="L31" s="1"/>
  <c r="K30"/>
  <c r="J30"/>
  <c r="I30"/>
  <c r="H30"/>
  <c r="G30"/>
  <c r="F30"/>
  <c r="E30"/>
  <c r="D30"/>
  <c r="K29"/>
  <c r="J29"/>
  <c r="I29"/>
  <c r="H29"/>
  <c r="G29"/>
  <c r="F29"/>
  <c r="E29"/>
  <c r="D29"/>
  <c r="K28"/>
  <c r="J28"/>
  <c r="I28"/>
  <c r="H28"/>
  <c r="G28"/>
  <c r="F28"/>
  <c r="E28"/>
  <c r="D28"/>
  <c r="K27"/>
  <c r="J27"/>
  <c r="I27"/>
  <c r="H27"/>
  <c r="G27"/>
  <c r="F27"/>
  <c r="E27"/>
  <c r="D27"/>
  <c r="K26"/>
  <c r="J26"/>
  <c r="I26"/>
  <c r="H26"/>
  <c r="G26"/>
  <c r="F26"/>
  <c r="E26"/>
  <c r="D26"/>
  <c r="L26" s="1"/>
  <c r="K25"/>
  <c r="J25"/>
  <c r="I25"/>
  <c r="H25"/>
  <c r="G25"/>
  <c r="F25"/>
  <c r="E25"/>
  <c r="D25"/>
  <c r="L25" s="1"/>
  <c r="K24"/>
  <c r="J24"/>
  <c r="I24"/>
  <c r="H24"/>
  <c r="G24"/>
  <c r="F24"/>
  <c r="E24"/>
  <c r="D24"/>
  <c r="K23"/>
  <c r="J23"/>
  <c r="I23"/>
  <c r="H23"/>
  <c r="G23"/>
  <c r="F23"/>
  <c r="E23"/>
  <c r="D23"/>
  <c r="K22"/>
  <c r="J22"/>
  <c r="I22"/>
  <c r="H22"/>
  <c r="G22"/>
  <c r="F22"/>
  <c r="E22"/>
  <c r="D22"/>
  <c r="K21"/>
  <c r="J21"/>
  <c r="I21"/>
  <c r="H21"/>
  <c r="G21"/>
  <c r="F21"/>
  <c r="E21"/>
  <c r="D21"/>
  <c r="K20"/>
  <c r="J20"/>
  <c r="I20"/>
  <c r="H20"/>
  <c r="G20"/>
  <c r="F20"/>
  <c r="E20"/>
  <c r="D20"/>
  <c r="K19"/>
  <c r="J19"/>
  <c r="I19"/>
  <c r="H19"/>
  <c r="L19" s="1"/>
  <c r="G19"/>
  <c r="F19"/>
  <c r="E19"/>
  <c r="D19"/>
  <c r="K18"/>
  <c r="J18"/>
  <c r="I18"/>
  <c r="H18"/>
  <c r="G18"/>
  <c r="F18"/>
  <c r="E18"/>
  <c r="D18"/>
  <c r="L18" s="1"/>
  <c r="K17"/>
  <c r="J17"/>
  <c r="I17"/>
  <c r="H17"/>
  <c r="G17"/>
  <c r="F17"/>
  <c r="E17"/>
  <c r="D17"/>
  <c r="L17" s="1"/>
  <c r="K16"/>
  <c r="J16"/>
  <c r="I16"/>
  <c r="H16"/>
  <c r="G16"/>
  <c r="F16"/>
  <c r="E16"/>
  <c r="D16"/>
  <c r="K15"/>
  <c r="J15"/>
  <c r="I15"/>
  <c r="H15"/>
  <c r="G15"/>
  <c r="F15"/>
  <c r="E15"/>
  <c r="D15"/>
  <c r="K14"/>
  <c r="J14"/>
  <c r="I14"/>
  <c r="H14"/>
  <c r="G14"/>
  <c r="F14"/>
  <c r="E14"/>
  <c r="D14"/>
  <c r="L14" s="1"/>
  <c r="K13"/>
  <c r="J13"/>
  <c r="I13"/>
  <c r="H13"/>
  <c r="G13"/>
  <c r="F13"/>
  <c r="E13"/>
  <c r="D13"/>
  <c r="K12"/>
  <c r="J12"/>
  <c r="I12"/>
  <c r="H12"/>
  <c r="G12"/>
  <c r="F12"/>
  <c r="E12"/>
  <c r="D12"/>
  <c r="L12" s="1"/>
  <c r="K11"/>
  <c r="J11"/>
  <c r="I11"/>
  <c r="H11"/>
  <c r="G11"/>
  <c r="F11"/>
  <c r="E11"/>
  <c r="D11"/>
  <c r="L11" s="1"/>
  <c r="K10"/>
  <c r="J10"/>
  <c r="I10"/>
  <c r="H10"/>
  <c r="G10"/>
  <c r="F10"/>
  <c r="E10"/>
  <c r="D10"/>
  <c r="L10" s="1"/>
  <c r="K9"/>
  <c r="J9"/>
  <c r="I9"/>
  <c r="H9"/>
  <c r="G9"/>
  <c r="F9"/>
  <c r="E9"/>
  <c r="D9"/>
  <c r="L9" s="1"/>
  <c r="K8"/>
  <c r="J8"/>
  <c r="I8"/>
  <c r="H8"/>
  <c r="G8"/>
  <c r="F8"/>
  <c r="E8"/>
  <c r="D8"/>
  <c r="K7"/>
  <c r="J7"/>
  <c r="I7"/>
  <c r="H7"/>
  <c r="G7"/>
  <c r="F7"/>
  <c r="E7"/>
  <c r="D7"/>
  <c r="L7" s="1"/>
  <c r="K36" i="41"/>
  <c r="J36"/>
  <c r="I36"/>
  <c r="H36"/>
  <c r="G36"/>
  <c r="F36"/>
  <c r="E36"/>
  <c r="D36"/>
  <c r="K35"/>
  <c r="J35"/>
  <c r="I35"/>
  <c r="H35"/>
  <c r="G35"/>
  <c r="F35"/>
  <c r="E35"/>
  <c r="D35"/>
  <c r="K34"/>
  <c r="J34"/>
  <c r="I34"/>
  <c r="H34"/>
  <c r="G34"/>
  <c r="F34"/>
  <c r="E34"/>
  <c r="D34"/>
  <c r="K33"/>
  <c r="J33"/>
  <c r="I33"/>
  <c r="H33"/>
  <c r="G33"/>
  <c r="F33"/>
  <c r="E33"/>
  <c r="D33"/>
  <c r="L33" s="1"/>
  <c r="K32"/>
  <c r="J32"/>
  <c r="I32"/>
  <c r="H32"/>
  <c r="G32"/>
  <c r="F32"/>
  <c r="E32"/>
  <c r="D32"/>
  <c r="L32" s="1"/>
  <c r="K31"/>
  <c r="J31"/>
  <c r="I31"/>
  <c r="H31"/>
  <c r="G31"/>
  <c r="F31"/>
  <c r="E31"/>
  <c r="D31"/>
  <c r="L31" s="1"/>
  <c r="K30"/>
  <c r="J30"/>
  <c r="I30"/>
  <c r="H30"/>
  <c r="G30"/>
  <c r="F30"/>
  <c r="E30"/>
  <c r="D30"/>
  <c r="L30" s="1"/>
  <c r="K29"/>
  <c r="J29"/>
  <c r="I29"/>
  <c r="H29"/>
  <c r="G29"/>
  <c r="F29"/>
  <c r="E29"/>
  <c r="D29"/>
  <c r="K28"/>
  <c r="J28"/>
  <c r="I28"/>
  <c r="H28"/>
  <c r="G28"/>
  <c r="F28"/>
  <c r="E28"/>
  <c r="D28"/>
  <c r="K27"/>
  <c r="J27"/>
  <c r="I27"/>
  <c r="H27"/>
  <c r="G27"/>
  <c r="F27"/>
  <c r="E27"/>
  <c r="D27"/>
  <c r="K26"/>
  <c r="J26"/>
  <c r="I26"/>
  <c r="H26"/>
  <c r="G26"/>
  <c r="F26"/>
  <c r="E26"/>
  <c r="D26"/>
  <c r="K25"/>
  <c r="J25"/>
  <c r="I25"/>
  <c r="H25"/>
  <c r="G25"/>
  <c r="F25"/>
  <c r="E25"/>
  <c r="D25"/>
  <c r="K24"/>
  <c r="J24"/>
  <c r="I24"/>
  <c r="H24"/>
  <c r="G24"/>
  <c r="F24"/>
  <c r="E24"/>
  <c r="D24"/>
  <c r="K23"/>
  <c r="J23"/>
  <c r="I23"/>
  <c r="H23"/>
  <c r="G23"/>
  <c r="F23"/>
  <c r="E23"/>
  <c r="D23"/>
  <c r="K22"/>
  <c r="J22"/>
  <c r="I22"/>
  <c r="H22"/>
  <c r="G22"/>
  <c r="F22"/>
  <c r="E22"/>
  <c r="D22"/>
  <c r="K21"/>
  <c r="J21"/>
  <c r="I21"/>
  <c r="H21"/>
  <c r="G21"/>
  <c r="F21"/>
  <c r="E21"/>
  <c r="D21"/>
  <c r="K20"/>
  <c r="J20"/>
  <c r="I20"/>
  <c r="H20"/>
  <c r="G20"/>
  <c r="F20"/>
  <c r="E20"/>
  <c r="L20" s="1"/>
  <c r="D20"/>
  <c r="K19"/>
  <c r="J19"/>
  <c r="I19"/>
  <c r="H19"/>
  <c r="G19"/>
  <c r="F19"/>
  <c r="E19"/>
  <c r="D19"/>
  <c r="K18"/>
  <c r="J18"/>
  <c r="I18"/>
  <c r="H18"/>
  <c r="G18"/>
  <c r="F18"/>
  <c r="E18"/>
  <c r="D18"/>
  <c r="K17"/>
  <c r="J17"/>
  <c r="I17"/>
  <c r="H17"/>
  <c r="G17"/>
  <c r="F17"/>
  <c r="E17"/>
  <c r="D17"/>
  <c r="K16"/>
  <c r="J16"/>
  <c r="I16"/>
  <c r="H16"/>
  <c r="G16"/>
  <c r="F16"/>
  <c r="E16"/>
  <c r="D16"/>
  <c r="K15"/>
  <c r="J15"/>
  <c r="I15"/>
  <c r="H15"/>
  <c r="G15"/>
  <c r="F15"/>
  <c r="E15"/>
  <c r="D15"/>
  <c r="L15" s="1"/>
  <c r="K14"/>
  <c r="J14"/>
  <c r="I14"/>
  <c r="H14"/>
  <c r="G14"/>
  <c r="F14"/>
  <c r="E14"/>
  <c r="D14"/>
  <c r="K13"/>
  <c r="J13"/>
  <c r="I13"/>
  <c r="H13"/>
  <c r="G13"/>
  <c r="F13"/>
  <c r="E13"/>
  <c r="D13"/>
  <c r="K12"/>
  <c r="J12"/>
  <c r="I12"/>
  <c r="H12"/>
  <c r="G12"/>
  <c r="F12"/>
  <c r="E12"/>
  <c r="D12"/>
  <c r="K11"/>
  <c r="J11"/>
  <c r="I11"/>
  <c r="H11"/>
  <c r="G11"/>
  <c r="F11"/>
  <c r="E11"/>
  <c r="D11"/>
  <c r="K10"/>
  <c r="J10"/>
  <c r="I10"/>
  <c r="H10"/>
  <c r="G10"/>
  <c r="F10"/>
  <c r="E10"/>
  <c r="D10"/>
  <c r="K9"/>
  <c r="J9"/>
  <c r="I9"/>
  <c r="H9"/>
  <c r="G9"/>
  <c r="F9"/>
  <c r="E9"/>
  <c r="D9"/>
  <c r="K8"/>
  <c r="J8"/>
  <c r="I8"/>
  <c r="H8"/>
  <c r="G8"/>
  <c r="F8"/>
  <c r="E8"/>
  <c r="D8"/>
  <c r="K7"/>
  <c r="J7"/>
  <c r="I7"/>
  <c r="H7"/>
  <c r="G7"/>
  <c r="F7"/>
  <c r="E7"/>
  <c r="D7"/>
  <c r="E7" i="40"/>
  <c r="F7"/>
  <c r="G7"/>
  <c r="H7"/>
  <c r="I7"/>
  <c r="J7"/>
  <c r="K7"/>
  <c r="L7" s="1"/>
  <c r="E8"/>
  <c r="F8"/>
  <c r="G8"/>
  <c r="H8"/>
  <c r="I8"/>
  <c r="J8"/>
  <c r="K8"/>
  <c r="E9"/>
  <c r="F9"/>
  <c r="G9"/>
  <c r="H9"/>
  <c r="I9"/>
  <c r="J9"/>
  <c r="K9"/>
  <c r="E10"/>
  <c r="F10"/>
  <c r="G10"/>
  <c r="H10"/>
  <c r="I10"/>
  <c r="J10"/>
  <c r="K10"/>
  <c r="E11"/>
  <c r="F11"/>
  <c r="G11"/>
  <c r="H11"/>
  <c r="I11"/>
  <c r="J11"/>
  <c r="K11"/>
  <c r="E12"/>
  <c r="F12"/>
  <c r="G12"/>
  <c r="H12"/>
  <c r="I12"/>
  <c r="J12"/>
  <c r="K12"/>
  <c r="E13"/>
  <c r="F13"/>
  <c r="G13"/>
  <c r="H13"/>
  <c r="I13"/>
  <c r="L13" s="1"/>
  <c r="J13"/>
  <c r="K13"/>
  <c r="E14"/>
  <c r="F14"/>
  <c r="G14"/>
  <c r="H14"/>
  <c r="I14"/>
  <c r="J14"/>
  <c r="K14"/>
  <c r="E15"/>
  <c r="F15"/>
  <c r="G15"/>
  <c r="H15"/>
  <c r="I15"/>
  <c r="J15"/>
  <c r="K15"/>
  <c r="E16"/>
  <c r="F16"/>
  <c r="G16"/>
  <c r="H16"/>
  <c r="I16"/>
  <c r="J16"/>
  <c r="K16"/>
  <c r="E17"/>
  <c r="F17"/>
  <c r="G17"/>
  <c r="H17"/>
  <c r="I17"/>
  <c r="J17"/>
  <c r="K17"/>
  <c r="E18"/>
  <c r="F18"/>
  <c r="G18"/>
  <c r="H18"/>
  <c r="I18"/>
  <c r="J18"/>
  <c r="K18"/>
  <c r="E19"/>
  <c r="F19"/>
  <c r="G19"/>
  <c r="H19"/>
  <c r="I19"/>
  <c r="J19"/>
  <c r="K19"/>
  <c r="E20"/>
  <c r="F20"/>
  <c r="G20"/>
  <c r="H20"/>
  <c r="I20"/>
  <c r="J20"/>
  <c r="K20"/>
  <c r="E21"/>
  <c r="F21"/>
  <c r="G21"/>
  <c r="H21"/>
  <c r="I21"/>
  <c r="L21" s="1"/>
  <c r="J21"/>
  <c r="K21"/>
  <c r="E22"/>
  <c r="F22"/>
  <c r="G22"/>
  <c r="H22"/>
  <c r="I22"/>
  <c r="J22"/>
  <c r="K22"/>
  <c r="E23"/>
  <c r="F23"/>
  <c r="G23"/>
  <c r="H23"/>
  <c r="I23"/>
  <c r="J23"/>
  <c r="K23"/>
  <c r="E24"/>
  <c r="F24"/>
  <c r="G24"/>
  <c r="H24"/>
  <c r="I24"/>
  <c r="J24"/>
  <c r="K24"/>
  <c r="E25"/>
  <c r="F25"/>
  <c r="G25"/>
  <c r="H25"/>
  <c r="I25"/>
  <c r="J25"/>
  <c r="K25"/>
  <c r="E26"/>
  <c r="F26"/>
  <c r="G26"/>
  <c r="H26"/>
  <c r="I26"/>
  <c r="J26"/>
  <c r="K26"/>
  <c r="E27"/>
  <c r="F27"/>
  <c r="G27"/>
  <c r="H27"/>
  <c r="I27"/>
  <c r="J27"/>
  <c r="K27"/>
  <c r="E28"/>
  <c r="F28"/>
  <c r="G28"/>
  <c r="H28"/>
  <c r="I28"/>
  <c r="J28"/>
  <c r="K28"/>
  <c r="E29"/>
  <c r="F29"/>
  <c r="G29"/>
  <c r="H29"/>
  <c r="I29"/>
  <c r="L29" s="1"/>
  <c r="J29"/>
  <c r="K29"/>
  <c r="E30"/>
  <c r="F30"/>
  <c r="G30"/>
  <c r="H30"/>
  <c r="I30"/>
  <c r="J30"/>
  <c r="K30"/>
  <c r="E31"/>
  <c r="F31"/>
  <c r="G31"/>
  <c r="H31"/>
  <c r="I31"/>
  <c r="J31"/>
  <c r="K31"/>
  <c r="E32"/>
  <c r="F32"/>
  <c r="G32"/>
  <c r="H32"/>
  <c r="I32"/>
  <c r="J32"/>
  <c r="K32"/>
  <c r="E33"/>
  <c r="F33"/>
  <c r="G33"/>
  <c r="H33"/>
  <c r="I33"/>
  <c r="J33"/>
  <c r="K33"/>
  <c r="E34"/>
  <c r="F34"/>
  <c r="G34"/>
  <c r="H34"/>
  <c r="I34"/>
  <c r="J34"/>
  <c r="K34"/>
  <c r="E35"/>
  <c r="F35"/>
  <c r="G35"/>
  <c r="H35"/>
  <c r="I35"/>
  <c r="J35"/>
  <c r="K35"/>
  <c r="E36"/>
  <c r="F36"/>
  <c r="G36"/>
  <c r="H36"/>
  <c r="I36"/>
  <c r="J36"/>
  <c r="K36"/>
  <c r="D36"/>
  <c r="D34"/>
  <c r="D32"/>
  <c r="D30"/>
  <c r="L30" s="1"/>
  <c r="D28"/>
  <c r="D26"/>
  <c r="D24"/>
  <c r="D22"/>
  <c r="D20"/>
  <c r="D18"/>
  <c r="D16"/>
  <c r="D14"/>
  <c r="L14" s="1"/>
  <c r="D12"/>
  <c r="D10"/>
  <c r="D8"/>
  <c r="D7"/>
  <c r="D9"/>
  <c r="D11"/>
  <c r="D13"/>
  <c r="D15"/>
  <c r="D17"/>
  <c r="L17" s="1"/>
  <c r="D19"/>
  <c r="D21"/>
  <c r="D23"/>
  <c r="D25"/>
  <c r="D29"/>
  <c r="D31"/>
  <c r="D33"/>
  <c r="D35"/>
  <c r="L35" s="1"/>
  <c r="D27"/>
  <c r="R29" i="10"/>
  <c r="S13" s="1"/>
  <c r="O29"/>
  <c r="P13" s="1"/>
  <c r="R25" i="11"/>
  <c r="Q25"/>
  <c r="Q19"/>
  <c r="Q20"/>
  <c r="Q21"/>
  <c r="Q22"/>
  <c r="Q23"/>
  <c r="C174" i="7"/>
  <c r="D174"/>
  <c r="U10" i="13"/>
  <c r="U11"/>
  <c r="U12"/>
  <c r="U13"/>
  <c r="U14"/>
  <c r="U15"/>
  <c r="U16"/>
  <c r="U17"/>
  <c r="U18"/>
  <c r="U19"/>
  <c r="U20"/>
  <c r="U21"/>
  <c r="U22"/>
  <c r="U23"/>
  <c r="U24"/>
  <c r="T10"/>
  <c r="T11"/>
  <c r="T12"/>
  <c r="T13"/>
  <c r="T14"/>
  <c r="T15"/>
  <c r="T16"/>
  <c r="T17"/>
  <c r="T18"/>
  <c r="T19"/>
  <c r="T20"/>
  <c r="T21"/>
  <c r="T22"/>
  <c r="T23"/>
  <c r="T24"/>
  <c r="R19" i="11"/>
  <c r="R20"/>
  <c r="R21"/>
  <c r="R22"/>
  <c r="R23"/>
  <c r="L22" i="43"/>
  <c r="L34" i="42"/>
  <c r="L24" i="43" l="1"/>
  <c r="L10"/>
  <c r="L26"/>
  <c r="L20"/>
  <c r="L39" s="1"/>
  <c r="L12"/>
  <c r="L14"/>
  <c r="L18"/>
  <c r="L28"/>
  <c r="L30"/>
  <c r="L32"/>
  <c r="L34"/>
  <c r="L36"/>
  <c r="L11"/>
  <c r="L17"/>
  <c r="L19"/>
  <c r="L25"/>
  <c r="L27"/>
  <c r="L31"/>
  <c r="L33"/>
  <c r="L35"/>
  <c r="L9"/>
  <c r="L15"/>
  <c r="L21"/>
  <c r="L13"/>
  <c r="L38" s="1"/>
  <c r="L29"/>
  <c r="L20" i="42"/>
  <c r="L36"/>
  <c r="L8"/>
  <c r="L22"/>
  <c r="L16"/>
  <c r="L24"/>
  <c r="L28"/>
  <c r="L30"/>
  <c r="L32"/>
  <c r="L15"/>
  <c r="L27"/>
  <c r="L13"/>
  <c r="L21"/>
  <c r="L38" s="1"/>
  <c r="L23"/>
  <c r="L29"/>
  <c r="L33"/>
  <c r="L35"/>
  <c r="L22" i="41"/>
  <c r="L28"/>
  <c r="L34"/>
  <c r="L8"/>
  <c r="L39" s="1"/>
  <c r="L10"/>
  <c r="L12"/>
  <c r="L14"/>
  <c r="L16"/>
  <c r="L24"/>
  <c r="L26"/>
  <c r="L18"/>
  <c r="L36"/>
  <c r="L9"/>
  <c r="L17"/>
  <c r="L21"/>
  <c r="L23"/>
  <c r="L25"/>
  <c r="L27"/>
  <c r="L7"/>
  <c r="L13"/>
  <c r="L19"/>
  <c r="L29"/>
  <c r="L11"/>
  <c r="L35"/>
  <c r="L12" i="40"/>
  <c r="L39" s="1"/>
  <c r="L28"/>
  <c r="L34"/>
  <c r="L22"/>
  <c r="L18"/>
  <c r="L10"/>
  <c r="L26"/>
  <c r="L20"/>
  <c r="L36"/>
  <c r="L8"/>
  <c r="L16"/>
  <c r="L24"/>
  <c r="L32"/>
  <c r="L19"/>
  <c r="L33"/>
  <c r="L23"/>
  <c r="L25"/>
  <c r="L9"/>
  <c r="L27"/>
  <c r="L11"/>
  <c r="L31"/>
  <c r="L15"/>
  <c r="U21" i="11"/>
  <c r="Q26"/>
  <c r="T22" s="1"/>
  <c r="U23"/>
  <c r="R26"/>
  <c r="U22" s="1"/>
  <c r="L39" i="42"/>
  <c r="L38" i="41"/>
  <c r="L38" i="40"/>
  <c r="T26" i="13"/>
  <c r="W17" s="1"/>
  <c r="U26"/>
  <c r="X18" s="1"/>
  <c r="W10"/>
  <c r="U19" i="11"/>
  <c r="U20"/>
  <c r="U25"/>
  <c r="T25"/>
  <c r="T20"/>
  <c r="T19"/>
  <c r="S11" i="10"/>
  <c r="S9"/>
  <c r="S19"/>
  <c r="R11"/>
  <c r="R14"/>
  <c r="R15"/>
  <c r="R9"/>
  <c r="R23"/>
  <c r="R19"/>
  <c r="S14"/>
  <c r="R22"/>
  <c r="S15"/>
  <c r="S22"/>
  <c r="S23"/>
  <c r="O24"/>
  <c r="P15"/>
  <c r="S16"/>
  <c r="P22"/>
  <c r="O25"/>
  <c r="O12"/>
  <c r="P23"/>
  <c r="P9"/>
  <c r="O17"/>
  <c r="O13"/>
  <c r="P24"/>
  <c r="P16"/>
  <c r="R24"/>
  <c r="R16"/>
  <c r="S24"/>
  <c r="O18"/>
  <c r="O14"/>
  <c r="P25"/>
  <c r="P17"/>
  <c r="R25"/>
  <c r="R17"/>
  <c r="S25"/>
  <c r="S17"/>
  <c r="O10"/>
  <c r="O15"/>
  <c r="P18"/>
  <c r="P10"/>
  <c r="R18"/>
  <c r="R10"/>
  <c r="S18"/>
  <c r="S10"/>
  <c r="O23"/>
  <c r="P14"/>
  <c r="O19"/>
  <c r="O16"/>
  <c r="O9"/>
  <c r="P19"/>
  <c r="P11"/>
  <c r="O11"/>
  <c r="O21"/>
  <c r="P20"/>
  <c r="P12"/>
  <c r="R20"/>
  <c r="R12"/>
  <c r="S20"/>
  <c r="S12"/>
  <c r="O20"/>
  <c r="O22"/>
  <c r="P21"/>
  <c r="R21"/>
  <c r="R13"/>
  <c r="S21"/>
  <c r="W24" i="13" l="1"/>
  <c r="W16"/>
  <c r="W14"/>
  <c r="W18"/>
  <c r="T23" i="11"/>
  <c r="T21"/>
  <c r="W19" i="13"/>
  <c r="W13"/>
  <c r="W22"/>
  <c r="W23"/>
  <c r="W20"/>
  <c r="X24"/>
  <c r="W12"/>
  <c r="X19"/>
  <c r="W21"/>
  <c r="X20"/>
  <c r="X10"/>
  <c r="X16"/>
  <c r="X15"/>
  <c r="X11"/>
  <c r="X21"/>
  <c r="X13"/>
  <c r="X12"/>
  <c r="X23"/>
  <c r="X17"/>
  <c r="W15"/>
  <c r="W11"/>
  <c r="X14"/>
  <c r="X22"/>
  <c r="R26" i="10"/>
  <c r="S26"/>
  <c r="P26"/>
  <c r="O26"/>
  <c r="W26" i="13" l="1"/>
  <c r="X26"/>
</calcChain>
</file>

<file path=xl/sharedStrings.xml><?xml version="1.0" encoding="utf-8"?>
<sst xmlns="http://schemas.openxmlformats.org/spreadsheetml/2006/main" count="1877" uniqueCount="477">
  <si>
    <t xml:space="preserve">0-4 </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</si>
  <si>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</si>
  <si>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</si>
  <si>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</si>
  <si>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</si>
  <si>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</si>
  <si>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</si>
  <si>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</si>
  <si>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</si>
  <si>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</si>
  <si>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</si>
  <si>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</si>
  <si>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</si>
  <si>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</si>
  <si>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CYCLISTS</t>
  </si>
  <si>
    <t>PEDESTRIANS</t>
  </si>
  <si>
    <t>MOTORCYCLISTS</t>
  </si>
  <si>
    <t>PASSENGERS</t>
  </si>
  <si>
    <t>DRIVERS</t>
  </si>
  <si>
    <t>5-9</t>
  </si>
  <si>
    <t>10-14</t>
  </si>
  <si>
    <t>80+</t>
  </si>
  <si>
    <t>Axis Y</t>
  </si>
  <si>
    <t>Label</t>
  </si>
  <si>
    <t>Driver</t>
  </si>
  <si>
    <t>Passenger</t>
  </si>
  <si>
    <t>Motorcyclist</t>
  </si>
  <si>
    <t>Pedestrian</t>
  </si>
  <si>
    <t>Cyclist</t>
  </si>
  <si>
    <t>Axis X</t>
  </si>
  <si>
    <t xml:space="preserve">Miscellaneous                </t>
  </si>
  <si>
    <t xml:space="preserve">Pedestrian other             </t>
  </si>
  <si>
    <t xml:space="preserve">Pedestrian crossing road     </t>
  </si>
  <si>
    <t xml:space="preserve">Manoeuvring                  </t>
  </si>
  <si>
    <t xml:space="preserve">Right turn against           </t>
  </si>
  <si>
    <t xml:space="preserve">Merging                      </t>
  </si>
  <si>
    <t xml:space="preserve">Crossing vehicle turning     </t>
  </si>
  <si>
    <t xml:space="preserve">Crossing no turns            </t>
  </si>
  <si>
    <t>Turning versus same direction</t>
  </si>
  <si>
    <t xml:space="preserve">Rear end                     </t>
  </si>
  <si>
    <t xml:space="preserve">Obstruction                  </t>
  </si>
  <si>
    <t xml:space="preserve">Lost control while cornering </t>
  </si>
  <si>
    <t xml:space="preserve">Lost control on straight     </t>
  </si>
  <si>
    <t xml:space="preserve">Head on                      </t>
  </si>
  <si>
    <t xml:space="preserve">Overtaking or lane change    </t>
  </si>
  <si>
    <t>Percent of fatal crashes</t>
  </si>
  <si>
    <t>Percent of injury crashes</t>
  </si>
  <si>
    <t xml:space="preserve">Following too close </t>
  </si>
  <si>
    <t xml:space="preserve">Misjudged other vehicle </t>
  </si>
  <si>
    <t xml:space="preserve">Cyclist factors </t>
  </si>
  <si>
    <t xml:space="preserve">Suddenly braked or turned </t>
  </si>
  <si>
    <t xml:space="preserve">Illness/disability </t>
  </si>
  <si>
    <t xml:space="preserve">Inexperienced </t>
  </si>
  <si>
    <t xml:space="preserve">Overtaking </t>
  </si>
  <si>
    <t xml:space="preserve">Too far left </t>
  </si>
  <si>
    <t xml:space="preserve">Weather </t>
  </si>
  <si>
    <t xml:space="preserve">Vehicle factors </t>
  </si>
  <si>
    <t xml:space="preserve">Did not see other party </t>
  </si>
  <si>
    <t xml:space="preserve">Failed to give way or stop </t>
  </si>
  <si>
    <t xml:space="preserve">Pedestrian factors </t>
  </si>
  <si>
    <t xml:space="preserve">Road factors </t>
  </si>
  <si>
    <t xml:space="preserve">Driver tired or fell asleep </t>
  </si>
  <si>
    <t xml:space="preserve">Inattention or attention diverted </t>
  </si>
  <si>
    <t xml:space="preserve">Failed to keep left </t>
  </si>
  <si>
    <t xml:space="preserve">Lost control </t>
  </si>
  <si>
    <t xml:space="preserve">Alcohol or drugs </t>
  </si>
  <si>
    <t xml:space="preserve">Too fast for conditions </t>
  </si>
  <si>
    <t>Month</t>
  </si>
  <si>
    <t xml:space="preserve">Jan  </t>
  </si>
  <si>
    <t xml:space="preserve">Feb  </t>
  </si>
  <si>
    <t xml:space="preserve">Mar  </t>
  </si>
  <si>
    <t xml:space="preserve">Apr  </t>
  </si>
  <si>
    <t xml:space="preserve">May  </t>
  </si>
  <si>
    <t xml:space="preserve">Jun  </t>
  </si>
  <si>
    <t xml:space="preserve">Jul  </t>
  </si>
  <si>
    <t xml:space="preserve">Aug  </t>
  </si>
  <si>
    <t xml:space="preserve">Sep  </t>
  </si>
  <si>
    <t xml:space="preserve">Oct  </t>
  </si>
  <si>
    <t xml:space="preserve">Nov  </t>
  </si>
  <si>
    <t xml:space="preserve">Dec  </t>
  </si>
  <si>
    <t>Monday</t>
  </si>
  <si>
    <t>Tuesday</t>
  </si>
  <si>
    <t>Wednesday</t>
  </si>
  <si>
    <t>Thursday</t>
  </si>
  <si>
    <t>Friday</t>
  </si>
  <si>
    <t>Saturday</t>
  </si>
  <si>
    <t>Sunday</t>
  </si>
  <si>
    <t>Table 5</t>
  </si>
  <si>
    <t>Age Group Years</t>
  </si>
  <si>
    <t>Females</t>
  </si>
  <si>
    <t>Males</t>
  </si>
  <si>
    <t>Unknown</t>
  </si>
  <si>
    <t>Total Casualties</t>
  </si>
  <si>
    <t xml:space="preserve">Under 5 </t>
  </si>
  <si>
    <t xml:space="preserve">5 to  9 </t>
  </si>
  <si>
    <t xml:space="preserve">10 to 14 </t>
  </si>
  <si>
    <t xml:space="preserve">15 to 19 </t>
  </si>
  <si>
    <t xml:space="preserve">20 to 24 </t>
  </si>
  <si>
    <t xml:space="preserve">25 to 29 </t>
  </si>
  <si>
    <t xml:space="preserve">30 to 34 </t>
  </si>
  <si>
    <t xml:space="preserve">35 to 39 </t>
  </si>
  <si>
    <t xml:space="preserve">- </t>
  </si>
  <si>
    <t xml:space="preserve">40 to 44 </t>
  </si>
  <si>
    <t xml:space="preserve">45 to 49 </t>
  </si>
  <si>
    <t xml:space="preserve">50 to 54 </t>
  </si>
  <si>
    <t xml:space="preserve">55 to 59 </t>
  </si>
  <si>
    <t xml:space="preserve">60 to 64 </t>
  </si>
  <si>
    <t xml:space="preserve">65 to 69 </t>
  </si>
  <si>
    <t xml:space="preserve">70 to 74 </t>
  </si>
  <si>
    <t xml:space="preserve">75 to 79 </t>
  </si>
  <si>
    <t xml:space="preserve">80 and over </t>
  </si>
  <si>
    <t xml:space="preserve">Unknown age </t>
  </si>
  <si>
    <t>TOTALS</t>
  </si>
  <si>
    <t>NOTE:</t>
  </si>
  <si>
    <t>Percentage of deaths</t>
  </si>
  <si>
    <t>Percentage of injuries</t>
  </si>
  <si>
    <t>Total known</t>
  </si>
  <si>
    <t>Total deaths</t>
  </si>
  <si>
    <t>Total percent</t>
  </si>
  <si>
    <t>Figures 7 and 8</t>
  </si>
  <si>
    <t>Female</t>
  </si>
  <si>
    <t>Male</t>
  </si>
  <si>
    <t>Table 6</t>
  </si>
  <si>
    <t>Drivers</t>
  </si>
  <si>
    <t>Passengers</t>
  </si>
  <si>
    <t>Motor Cycle Drivers</t>
  </si>
  <si>
    <t>Motor Cycle Pillions</t>
  </si>
  <si>
    <t>Pedal Cyclists</t>
  </si>
  <si>
    <t>Pedestrians</t>
  </si>
  <si>
    <t>Other Road Users(1)</t>
  </si>
  <si>
    <t>NOTES:</t>
  </si>
  <si>
    <t>(1) Includes unknown.</t>
  </si>
  <si>
    <t>Table 7</t>
  </si>
  <si>
    <t>Killed</t>
  </si>
  <si>
    <t>Totals</t>
  </si>
  <si>
    <t>DRIVERS OF:</t>
  </si>
  <si>
    <t xml:space="preserve">Car </t>
  </si>
  <si>
    <t xml:space="preserve">Taxi </t>
  </si>
  <si>
    <t xml:space="preserve">Van </t>
  </si>
  <si>
    <t xml:space="preserve">Truck </t>
  </si>
  <si>
    <t xml:space="preserve">Bus </t>
  </si>
  <si>
    <t xml:space="preserve">Motorcycle </t>
  </si>
  <si>
    <t xml:space="preserve">Other </t>
  </si>
  <si>
    <t xml:space="preserve">Unknown </t>
  </si>
  <si>
    <t>-</t>
  </si>
  <si>
    <t xml:space="preserve">SUBTOTAL </t>
  </si>
  <si>
    <t>PASSENGERS FROM:</t>
  </si>
  <si>
    <t>OTHER ROAD USERS:</t>
  </si>
  <si>
    <t xml:space="preserve">Pedal Cyclists </t>
  </si>
  <si>
    <t xml:space="preserve">Pedestrian </t>
  </si>
  <si>
    <t xml:space="preserve">Other &amp; Unknown </t>
  </si>
  <si>
    <t xml:space="preserve">TOTAL ALL CASUALTIES </t>
  </si>
  <si>
    <t>Injured</t>
  </si>
  <si>
    <t>Percent</t>
  </si>
  <si>
    <t>Other</t>
  </si>
  <si>
    <t>Total</t>
  </si>
  <si>
    <t>Table 8</t>
  </si>
  <si>
    <t>Road User</t>
  </si>
  <si>
    <t>Day</t>
  </si>
  <si>
    <t>Dark</t>
  </si>
  <si>
    <t xml:space="preserve">TOTAL </t>
  </si>
  <si>
    <t>Table 9</t>
  </si>
  <si>
    <t>Movement Classification</t>
  </si>
  <si>
    <t>Injury</t>
  </si>
  <si>
    <t>Fatal</t>
  </si>
  <si>
    <t>Serious</t>
  </si>
  <si>
    <t>Minor</t>
  </si>
  <si>
    <t xml:space="preserve">Overtaking or lane change </t>
  </si>
  <si>
    <t xml:space="preserve">Head on (not overtaking) </t>
  </si>
  <si>
    <t xml:space="preserve">On straight </t>
  </si>
  <si>
    <t xml:space="preserve">While cornering </t>
  </si>
  <si>
    <t xml:space="preserve">Collision with obstruction </t>
  </si>
  <si>
    <t xml:space="preserve">Rear end </t>
  </si>
  <si>
    <t xml:space="preserve">Turning versus same direction </t>
  </si>
  <si>
    <t xml:space="preserve">Crossing no turns </t>
  </si>
  <si>
    <t xml:space="preserve">Crossing vehicle turning </t>
  </si>
  <si>
    <t xml:space="preserve">Vehicles merging </t>
  </si>
  <si>
    <t xml:space="preserve">Right turn against </t>
  </si>
  <si>
    <t xml:space="preserve">Vehicle manoeuvring </t>
  </si>
  <si>
    <t xml:space="preserve">Pedestrian crossing road </t>
  </si>
  <si>
    <t xml:space="preserve">Pedestrian other </t>
  </si>
  <si>
    <t xml:space="preserve">Miscellaneous </t>
  </si>
  <si>
    <t>Numbers</t>
  </si>
  <si>
    <t>Table 10</t>
  </si>
  <si>
    <t>Other (2)</t>
  </si>
  <si>
    <t>Number</t>
  </si>
  <si>
    <t>Daily Average</t>
  </si>
  <si>
    <t xml:space="preserve">January  </t>
  </si>
  <si>
    <t xml:space="preserve">February </t>
  </si>
  <si>
    <t xml:space="preserve">March    </t>
  </si>
  <si>
    <t xml:space="preserve">April    </t>
  </si>
  <si>
    <t xml:space="preserve">May      </t>
  </si>
  <si>
    <t xml:space="preserve">June     </t>
  </si>
  <si>
    <t xml:space="preserve">July     </t>
  </si>
  <si>
    <t xml:space="preserve">August   </t>
  </si>
  <si>
    <t>September</t>
  </si>
  <si>
    <t xml:space="preserve">October  </t>
  </si>
  <si>
    <t xml:space="preserve">November </t>
  </si>
  <si>
    <t xml:space="preserve">December </t>
  </si>
  <si>
    <t>(1) Includes pillion passengers.</t>
  </si>
  <si>
    <t>(2) Includes unknown road user types.</t>
  </si>
  <si>
    <t>Table 16</t>
  </si>
  <si>
    <t>Note:   Fatal crashes are not included in this table (see Table 17)</t>
  </si>
  <si>
    <t>Table 17</t>
  </si>
  <si>
    <t>For area classification see note 11.</t>
  </si>
  <si>
    <t>Table 18</t>
  </si>
  <si>
    <t>Time of Day</t>
  </si>
  <si>
    <t xml:space="preserve">Midnight to 12.59am      </t>
  </si>
  <si>
    <t xml:space="preserve"> 1am to  1.59am          </t>
  </si>
  <si>
    <t xml:space="preserve"> 2am to  2.59am          </t>
  </si>
  <si>
    <t xml:space="preserve"> 3am to  3.59am          </t>
  </si>
  <si>
    <t xml:space="preserve"> 4am to  4.59am          </t>
  </si>
  <si>
    <t xml:space="preserve"> 5am to  5.59am          </t>
  </si>
  <si>
    <t xml:space="preserve"> 6am to  6.59am          </t>
  </si>
  <si>
    <t xml:space="preserve"> 7am to  7.59am          </t>
  </si>
  <si>
    <t xml:space="preserve"> 8am to  8.59am          </t>
  </si>
  <si>
    <t xml:space="preserve"> 9am to  9.59am          </t>
  </si>
  <si>
    <t xml:space="preserve">10am to 10.59am          </t>
  </si>
  <si>
    <t xml:space="preserve">11am to 11.59am          </t>
  </si>
  <si>
    <t xml:space="preserve">noon to 12.59am          </t>
  </si>
  <si>
    <t xml:space="preserve"> 1pm to  1.59pm          </t>
  </si>
  <si>
    <t xml:space="preserve"> 2pm to  2.59pm          </t>
  </si>
  <si>
    <t xml:space="preserve"> 3pm to  3.59pm          </t>
  </si>
  <si>
    <t xml:space="preserve"> 4pm to  4.59pm          </t>
  </si>
  <si>
    <t xml:space="preserve"> 5pm to  5.59pm          </t>
  </si>
  <si>
    <t xml:space="preserve"> 6pm to  6.59pm          </t>
  </si>
  <si>
    <t xml:space="preserve"> 7pm to  7.59pm          </t>
  </si>
  <si>
    <t xml:space="preserve"> 8pm to  8.59pm          </t>
  </si>
  <si>
    <t xml:space="preserve"> 9pm to  9.59pm          </t>
  </si>
  <si>
    <t xml:space="preserve">10pm to 10.59pm          </t>
  </si>
  <si>
    <t xml:space="preserve">11pm to 11.59pm          </t>
  </si>
  <si>
    <t xml:space="preserve">Unknown time             </t>
  </si>
  <si>
    <t>Table 19</t>
  </si>
  <si>
    <t>Table 20</t>
  </si>
  <si>
    <t>Light Conditions</t>
  </si>
  <si>
    <t>Fine</t>
  </si>
  <si>
    <t>Heavy Rain</t>
  </si>
  <si>
    <t>Light Rain</t>
  </si>
  <si>
    <t>Mist</t>
  </si>
  <si>
    <t>Snow</t>
  </si>
  <si>
    <t xml:space="preserve">BRIGHT SUN                              </t>
  </si>
  <si>
    <t xml:space="preserve">OVERCAST                                </t>
  </si>
  <si>
    <t>TWILIGHT:</t>
  </si>
  <si>
    <t xml:space="preserve">Street lights on                       </t>
  </si>
  <si>
    <t xml:space="preserve">Street lights off                      </t>
  </si>
  <si>
    <t xml:space="preserve">No street lights                       </t>
  </si>
  <si>
    <t xml:space="preserve">Not stated                             </t>
  </si>
  <si>
    <t xml:space="preserve">TWILIGHT SUBTOTAL                      </t>
  </si>
  <si>
    <t>DARK:</t>
  </si>
  <si>
    <t xml:space="preserve">DARK SUBTOTAL                          </t>
  </si>
  <si>
    <t xml:space="preserve">UNKNOWN LIGHT                           </t>
  </si>
  <si>
    <t xml:space="preserve">TOTAL                                  </t>
  </si>
  <si>
    <t>Note:   Fatal crashes are not included in this table (see Table 21)</t>
  </si>
  <si>
    <t>Table 21</t>
  </si>
  <si>
    <t>Table 22</t>
  </si>
  <si>
    <t>Objects Struck</t>
  </si>
  <si>
    <t>Driven or accompanied animals</t>
  </si>
  <si>
    <t>Bridge or approach rails</t>
  </si>
  <si>
    <t>Upright cliff or bank</t>
  </si>
  <si>
    <t>Debris on the road</t>
  </si>
  <si>
    <t>Over bank or cliff</t>
  </si>
  <si>
    <t>Fence letterbox hoarding etc</t>
  </si>
  <si>
    <t>Guard rail</t>
  </si>
  <si>
    <t>House or building</t>
  </si>
  <si>
    <t>Traffic island or median</t>
  </si>
  <si>
    <t>Phone boxes bus shelters etc</t>
  </si>
  <si>
    <t>Kerb</t>
  </si>
  <si>
    <t>Slip washout or flood</t>
  </si>
  <si>
    <t>Parked vehicle</t>
  </si>
  <si>
    <t>Train</t>
  </si>
  <si>
    <t>Pole or post</t>
  </si>
  <si>
    <t>Broken down or accident vehicles</t>
  </si>
  <si>
    <t>Roadworks signs or drums</t>
  </si>
  <si>
    <t>Traffic sign or signals</t>
  </si>
  <si>
    <t>Tree</t>
  </si>
  <si>
    <t>Stray or wild animals</t>
  </si>
  <si>
    <t>Ditch</t>
  </si>
  <si>
    <t>Into water river or sea</t>
  </si>
  <si>
    <t>Table 23</t>
  </si>
  <si>
    <t>Fatal crashes are not included in this table (see table 23)</t>
  </si>
  <si>
    <t>Table 24</t>
  </si>
  <si>
    <t>INTERSECTIONS</t>
  </si>
  <si>
    <t>Controlled by:</t>
  </si>
  <si>
    <t xml:space="preserve">Traffic signals                        </t>
  </si>
  <si>
    <t xml:space="preserve">Stop sign                              </t>
  </si>
  <si>
    <t xml:space="preserve">Roundabout                             </t>
  </si>
  <si>
    <t xml:space="preserve">Other Give Way sign                    </t>
  </si>
  <si>
    <t xml:space="preserve">Pointsman or School Patrol             </t>
  </si>
  <si>
    <t xml:space="preserve">Uncontrolled                            </t>
  </si>
  <si>
    <t xml:space="preserve">SUBTOTAL                               </t>
  </si>
  <si>
    <t>NON-INTERSECTIONS</t>
  </si>
  <si>
    <t xml:space="preserve">Bridge                                 </t>
  </si>
  <si>
    <t xml:space="preserve">Railway Crossing                       </t>
  </si>
  <si>
    <t xml:space="preserve">Motorway on-off ramp                   </t>
  </si>
  <si>
    <t xml:space="preserve">Raised islands                         </t>
  </si>
  <si>
    <t xml:space="preserve">Straight road                          </t>
  </si>
  <si>
    <t xml:space="preserve">Easy curve                             </t>
  </si>
  <si>
    <t xml:space="preserve">Moderate curve                         </t>
  </si>
  <si>
    <t xml:space="preserve">Severe curve                           </t>
  </si>
  <si>
    <t>Fatal crashes are not included in this table (see table 25).</t>
  </si>
  <si>
    <t>Table 25</t>
  </si>
  <si>
    <t xml:space="preserve">Wrong lane </t>
  </si>
  <si>
    <t>Table 26A</t>
  </si>
  <si>
    <t>Deaths</t>
  </si>
  <si>
    <t>Injuries</t>
  </si>
  <si>
    <t>Year</t>
  </si>
  <si>
    <t>Table 26B</t>
  </si>
  <si>
    <t>Note</t>
  </si>
  <si>
    <t>The Police Traffic Crash Report form was modified in 2001.</t>
  </si>
  <si>
    <t>The "too fast for conditions" data since this change is not strictly comparable to earlier data.</t>
  </si>
  <si>
    <t>Table 11</t>
  </si>
  <si>
    <t>TYPE</t>
  </si>
  <si>
    <t>A</t>
  </si>
  <si>
    <t>B</t>
  </si>
  <si>
    <t>C</t>
  </si>
  <si>
    <t>D</t>
  </si>
  <si>
    <t>E</t>
  </si>
  <si>
    <t>F</t>
  </si>
  <si>
    <t>G</t>
  </si>
  <si>
    <t>O</t>
  </si>
  <si>
    <t>TOTAL</t>
  </si>
  <si>
    <t>H</t>
  </si>
  <si>
    <t>J</t>
  </si>
  <si>
    <t>K</t>
  </si>
  <si>
    <t>L</t>
  </si>
  <si>
    <t>M</t>
  </si>
  <si>
    <t>N</t>
  </si>
  <si>
    <t>P</t>
  </si>
  <si>
    <t>Q</t>
  </si>
  <si>
    <t>Table 12</t>
  </si>
  <si>
    <t>Table 13</t>
  </si>
  <si>
    <t>Table 14</t>
  </si>
  <si>
    <t xml:space="preserve">    -</t>
  </si>
  <si>
    <t>Total injured</t>
  </si>
  <si>
    <t>SUV</t>
  </si>
  <si>
    <t>Note:   Fatal crashes are not included in this table (see Table 19)</t>
  </si>
  <si>
    <t>The deaths are not included in the injured totals.</t>
  </si>
  <si>
    <t>Return to Contents</t>
  </si>
  <si>
    <t>Type of road user killed and injured by speed limit area during daylight and darkness</t>
  </si>
  <si>
    <t>Table 15</t>
  </si>
  <si>
    <t>Figure 7</t>
  </si>
  <si>
    <t>Figure 8</t>
  </si>
  <si>
    <t>Figure 9</t>
  </si>
  <si>
    <t>Figure 10</t>
  </si>
  <si>
    <t>Figure 11</t>
  </si>
  <si>
    <t>Figure 12</t>
  </si>
  <si>
    <t>Figure 13</t>
  </si>
  <si>
    <t>Figure 14</t>
  </si>
  <si>
    <t>Figure 15</t>
  </si>
  <si>
    <t>Figure 16</t>
  </si>
  <si>
    <t>Figure 17</t>
  </si>
  <si>
    <t>Tables</t>
  </si>
  <si>
    <t>Figures</t>
  </si>
  <si>
    <t>Notes</t>
  </si>
  <si>
    <t>Casualties and Crashes</t>
  </si>
  <si>
    <t>Percentage of all road deaths by age and type of road user</t>
  </si>
  <si>
    <t>Age group</t>
  </si>
  <si>
    <t>Type of road user</t>
  </si>
  <si>
    <t>Percentage of all road injuries by age and type of road user</t>
  </si>
  <si>
    <t>Totals for figure 11</t>
  </si>
  <si>
    <t>Data for figure 12</t>
  </si>
  <si>
    <t>Fatal and injury</t>
  </si>
  <si>
    <t>Total KEY vehicles (role 1)</t>
  </si>
  <si>
    <t>Total other vehicles (role 2)</t>
  </si>
  <si>
    <t>Age and gender of road users killed and injured</t>
  </si>
  <si>
    <t>Age and type of road user killed and injured</t>
  </si>
  <si>
    <t>Type of road user killed and injured</t>
  </si>
  <si>
    <t>Movement classification of crashes and number of casualties</t>
  </si>
  <si>
    <t>Casualties and crashes each month</t>
  </si>
  <si>
    <t>Crashes classified by type of movement</t>
  </si>
  <si>
    <t>Movement classification of crashes involving cars, rentals, taxis and vans</t>
  </si>
  <si>
    <t>Movement classification of crashes involving buses and trucks</t>
  </si>
  <si>
    <t>Movement classification of crashes involving motorcycles</t>
  </si>
  <si>
    <t>Movement classification of crashes involving pedal cycles</t>
  </si>
  <si>
    <t>Movement classification of injury crashes in urban and rural areas</t>
  </si>
  <si>
    <t>Movement classification of fatal crashes in urban and rural areas</t>
  </si>
  <si>
    <t>Injury crashes by time of day and day of week</t>
  </si>
  <si>
    <t>Fatal crashes by time of day and day of week</t>
  </si>
  <si>
    <t>Light and weather conditions prevailing when injury crashes occurred</t>
  </si>
  <si>
    <t>Light and weather conditions prevailing when fatal crashes occurred</t>
  </si>
  <si>
    <t>Objects collided with in injury crashes in urban and rural areas</t>
  </si>
  <si>
    <t>Objects collided with in fatal crashes in urban and rural areas</t>
  </si>
  <si>
    <t>Injury crashes by road feature in urban and rural areas</t>
  </si>
  <si>
    <t>Fatal crashes by road feature in urban and rural areas</t>
  </si>
  <si>
    <t>Factors probably contributing to crashes</t>
  </si>
  <si>
    <t>Crashes and casualties where driver alcohol was a contributing factor</t>
  </si>
  <si>
    <t>Crashes and casualties where travelling too fast for conditions was a factor</t>
  </si>
  <si>
    <t>Percentage of road deaths by age and gender</t>
  </si>
  <si>
    <t>Percentage of road injuries by age and gender</t>
  </si>
  <si>
    <t>Percentage of road deaths by age and road user type</t>
  </si>
  <si>
    <t>Percentage of road injuries by age and road user type</t>
  </si>
  <si>
    <t>Movement classification of crashes</t>
  </si>
  <si>
    <t>Percentage of road injuries by road user type for each month</t>
  </si>
  <si>
    <t>Movement classification diagram</t>
  </si>
  <si>
    <t>Notes here</t>
  </si>
  <si>
    <t>Creates labels</t>
  </si>
  <si>
    <t>Hour</t>
  </si>
  <si>
    <t>Fatal crashes</t>
  </si>
  <si>
    <t>Injury crashes</t>
  </si>
  <si>
    <t>Percentage of..</t>
  </si>
  <si>
    <t>Number of..</t>
  </si>
  <si>
    <t>Crashes by hour of day and day of week</t>
  </si>
  <si>
    <t>(Hour of week begins 0-1am Monday)</t>
  </si>
  <si>
    <t>Return to contents</t>
  </si>
  <si>
    <t>Factors contributing to crashes</t>
  </si>
  <si>
    <t>Data for figure 13</t>
  </si>
  <si>
    <t>Age and sex of road users killed and injured</t>
  </si>
  <si>
    <t>Age and types of road users killed and injured</t>
  </si>
  <si>
    <t>NOTE: The deaths are not included in the injured totals.</t>
  </si>
  <si>
    <t>Type of road users killed and injured in each speed limit area</t>
  </si>
  <si>
    <t>During daylight and darkness</t>
  </si>
  <si>
    <t>50 km/h or less</t>
  </si>
  <si>
    <t xml:space="preserve"> 60 - 70 km/h</t>
  </si>
  <si>
    <t>80 - 100 km/h</t>
  </si>
  <si>
    <t>Unknown speed limit or light</t>
  </si>
  <si>
    <t>Totals #</t>
  </si>
  <si>
    <t># Unknown light (day/night) not included in total</t>
  </si>
  <si>
    <t>Loss of control or run off road:</t>
  </si>
  <si>
    <t>Intersections or driveways:</t>
  </si>
  <si>
    <t>NOTE: For movement classification see note 9.</t>
  </si>
  <si>
    <t>Number of Crashes</t>
  </si>
  <si>
    <t>Number of Casualties</t>
  </si>
  <si>
    <t>Casualties</t>
  </si>
  <si>
    <t xml:space="preserve">Crashes </t>
  </si>
  <si>
    <t>Motorcyclist (1)</t>
  </si>
  <si>
    <t>Pedal cyclist</t>
  </si>
  <si>
    <t xml:space="preserve">Collision with obstruction                  </t>
  </si>
  <si>
    <t xml:space="preserve">Vehicles merging                      </t>
  </si>
  <si>
    <t xml:space="preserve">Vehicle manoeuvring                  </t>
  </si>
  <si>
    <t>Role 1</t>
  </si>
  <si>
    <t>Role2</t>
  </si>
  <si>
    <t>Raw data</t>
  </si>
  <si>
    <t>Note: For movement classification see note 9.</t>
  </si>
  <si>
    <t>Movement classification of injury crashes on open and urban roads</t>
  </si>
  <si>
    <t>Movement classification of fatal crashes on open and urban roads</t>
  </si>
  <si>
    <t>Objects collided with in injury crashes on open and urban roads</t>
  </si>
  <si>
    <t>Objects collided with in fatal crashes on open and urban roads</t>
  </si>
  <si>
    <t>NOTE: For urban/open road classification see note 11.</t>
  </si>
  <si>
    <t>Injury cashes by road feature on open and urban roads</t>
  </si>
  <si>
    <t>Fatal cashes by road feature on open and urban roads</t>
  </si>
  <si>
    <t>Crashes and casualties where driver alcohol/drugs was a contributing factor</t>
  </si>
  <si>
    <t>Crashes and casualties where travelling too fast for conditions was a contributing factor</t>
  </si>
  <si>
    <t>Urban roads</t>
  </si>
  <si>
    <t xml:space="preserve">Open roads </t>
  </si>
  <si>
    <t>Unknown area</t>
  </si>
  <si>
    <t>Total number of injury crashes</t>
  </si>
  <si>
    <t>Number of injury crashes</t>
  </si>
  <si>
    <t>Number of fatal crashes</t>
  </si>
  <si>
    <t>As a % of all injury crashes</t>
  </si>
  <si>
    <t>Number during darkness</t>
  </si>
  <si>
    <t>Movement classification</t>
  </si>
  <si>
    <t>As a % of all fatal crashes</t>
  </si>
  <si>
    <t>Total number of fatal crashes</t>
  </si>
  <si>
    <t>Crashes with Alcohol</t>
  </si>
  <si>
    <t>Casualties from Crashes with Alcohol</t>
  </si>
  <si>
    <t>Crashes with Speed</t>
  </si>
  <si>
    <t>Casualties from Crashes with Speed</t>
  </si>
  <si>
    <t>Serious injury</t>
  </si>
  <si>
    <t>Minor injury</t>
  </si>
  <si>
    <t>Number of objects</t>
  </si>
  <si>
    <t>As a % of all objects</t>
  </si>
  <si>
    <t>Total number of objects</t>
  </si>
  <si>
    <t>Movement classification of crashes involving cars, utes, SUVs, vans and taxis</t>
  </si>
  <si>
    <t>Motor Vehicle Crashes in NZ 2016</t>
  </si>
  <si>
    <t>Year ended 31 December 2016</t>
  </si>
  <si>
    <t>509</t>
  </si>
  <si>
    <t>10014</t>
  </si>
  <si>
    <t>2016 figures do not include alcohol/drugs suspected and are therefore not comparable with earlier years</t>
  </si>
  <si>
    <t>Alcohol factors</t>
  </si>
  <si>
    <t xml:space="preserve">See the 'Notes from NZTA's Crash Analysis System (CAS)' below for details.
</t>
  </si>
  <si>
    <t>Alcohol/drugs: 2016 figures do not include alcohol/drugs suspected and are therefore not comparable with earlier years</t>
  </si>
  <si>
    <t xml:space="preserve">See the 'Notes from NZTA's Crash Analysis System (CAS)' on the Notes page for details.
</t>
  </si>
  <si>
    <t>Check totals</t>
  </si>
  <si>
    <t>I</t>
  </si>
  <si>
    <t>Check total</t>
  </si>
  <si>
    <t xml:space="preserve">See the 'Notes from NZTA's Crash Analysis System (CAS)' to the right for details.
</t>
  </si>
  <si>
    <t>S</t>
  </si>
</sst>
</file>

<file path=xl/styles.xml><?xml version="1.0" encoding="utf-8"?>
<styleSheet xmlns="http://schemas.openxmlformats.org/spreadsheetml/2006/main">
  <numFmts count="4">
    <numFmt numFmtId="164" formatCode="0.0"/>
    <numFmt numFmtId="165" formatCode="0.0%"/>
    <numFmt numFmtId="166" formatCode="0\ ;\(0\)\ "/>
    <numFmt numFmtId="167" formatCode="0;\(0\)"/>
  </numFmts>
  <fonts count="19">
    <font>
      <sz val="10"/>
      <name val="Arial"/>
    </font>
    <font>
      <sz val="10"/>
      <name val="Arial"/>
      <family val="2"/>
    </font>
    <font>
      <sz val="8"/>
      <name val="Arial"/>
      <family val="2"/>
    </font>
    <font>
      <sz val="10"/>
      <color indexed="57"/>
      <name val="Arial"/>
      <family val="2"/>
    </font>
    <font>
      <b/>
      <sz val="10"/>
      <name val="Arial"/>
      <family val="2"/>
    </font>
    <font>
      <b/>
      <sz val="12"/>
      <name val="Arial"/>
      <family val="2"/>
    </font>
    <font>
      <sz val="9"/>
      <name val="Arial"/>
      <family val="2"/>
    </font>
    <font>
      <b/>
      <sz val="9"/>
      <name val="Arial"/>
      <family val="2"/>
    </font>
    <font>
      <u/>
      <sz val="10"/>
      <color indexed="12"/>
      <name val="Arial"/>
      <family val="2"/>
    </font>
    <font>
      <sz val="10"/>
      <color indexed="11"/>
      <name val="Arial"/>
      <family val="2"/>
    </font>
    <font>
      <sz val="10"/>
      <color indexed="53"/>
      <name val="Arial"/>
      <family val="2"/>
    </font>
    <font>
      <sz val="10"/>
      <name val="Arial"/>
      <family val="2"/>
    </font>
    <font>
      <b/>
      <sz val="14"/>
      <name val="Arial"/>
      <family val="2"/>
    </font>
    <font>
      <sz val="10"/>
      <name val="Arial"/>
      <family val="2"/>
    </font>
    <font>
      <b/>
      <sz val="11"/>
      <color rgb="FF000000"/>
      <name val="Arial"/>
      <family val="2"/>
    </font>
    <font>
      <sz val="10"/>
      <color theme="9" tint="-0.249977111117893"/>
      <name val="Arial"/>
      <family val="2"/>
    </font>
    <font>
      <sz val="11"/>
      <color rgb="FF000000"/>
      <name val="Arial"/>
      <family val="2"/>
    </font>
    <font>
      <i/>
      <sz val="10"/>
      <name val="Arial"/>
      <family val="2"/>
    </font>
    <font>
      <b/>
      <i/>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A9EF"/>
      </left>
      <right style="thin">
        <color rgb="FF00A9EF"/>
      </right>
      <top style="thin">
        <color rgb="FF00A9EF"/>
      </top>
      <bottom style="medium">
        <color rgb="FF00A9EF"/>
      </bottom>
      <diagonal/>
    </border>
    <border>
      <left/>
      <right/>
      <top/>
      <bottom style="medium">
        <color rgb="FF00A9EF"/>
      </bottom>
      <diagonal/>
    </border>
    <border>
      <left/>
      <right/>
      <top style="medium">
        <color rgb="FF00A9EF"/>
      </top>
      <bottom style="medium">
        <color rgb="FF00A9EF"/>
      </bottom>
      <diagonal/>
    </border>
    <border>
      <left/>
      <right/>
      <top style="thin">
        <color rgb="FF00A9EF"/>
      </top>
      <bottom style="thin">
        <color rgb="FF00A9EF"/>
      </bottom>
      <diagonal/>
    </border>
    <border>
      <left/>
      <right/>
      <top style="thin">
        <color rgb="FF00A9EF"/>
      </top>
      <bottom/>
      <diagonal/>
    </border>
    <border>
      <left/>
      <right style="thin">
        <color rgb="FF00A9EF"/>
      </right>
      <top style="thin">
        <color rgb="FF00A9EF"/>
      </top>
      <bottom style="medium">
        <color rgb="FF00A9EF"/>
      </bottom>
      <diagonal/>
    </border>
    <border>
      <left style="thin">
        <color rgb="FF00A9EF"/>
      </left>
      <right/>
      <top/>
      <bottom/>
      <diagonal/>
    </border>
    <border>
      <left/>
      <right style="thin">
        <color rgb="FF00A9EF"/>
      </right>
      <top/>
      <bottom/>
      <diagonal/>
    </border>
    <border>
      <left style="thin">
        <color rgb="FF00A9EF"/>
      </left>
      <right/>
      <top style="thin">
        <color rgb="FF00A9EF"/>
      </top>
      <bottom style="thin">
        <color rgb="FF00A9EF"/>
      </bottom>
      <diagonal/>
    </border>
    <border>
      <left/>
      <right style="thin">
        <color rgb="FF00A9EF"/>
      </right>
      <top style="thin">
        <color rgb="FF00A9EF"/>
      </top>
      <bottom style="thin">
        <color rgb="FF00A9EF"/>
      </bottom>
      <diagonal/>
    </border>
    <border>
      <left style="thin">
        <color rgb="FF00A9EF"/>
      </left>
      <right/>
      <top style="thin">
        <color rgb="FF00A9EF"/>
      </top>
      <bottom/>
      <diagonal/>
    </border>
    <border>
      <left/>
      <right style="thin">
        <color rgb="FF00A9EF"/>
      </right>
      <top style="thin">
        <color rgb="FF00A9EF"/>
      </top>
      <bottom/>
      <diagonal/>
    </border>
    <border>
      <left style="thin">
        <color rgb="FF00A9EF"/>
      </left>
      <right/>
      <top style="medium">
        <color rgb="FF00A9EF"/>
      </top>
      <bottom style="medium">
        <color rgb="FF00A9EF"/>
      </bottom>
      <diagonal/>
    </border>
    <border>
      <left/>
      <right style="thin">
        <color rgb="FF00A9EF"/>
      </right>
      <top style="medium">
        <color rgb="FF00A9EF"/>
      </top>
      <bottom style="medium">
        <color rgb="FF00A9EF"/>
      </bottom>
      <diagonal/>
    </border>
    <border>
      <left style="thin">
        <color rgb="FF00A9EF"/>
      </left>
      <right style="thin">
        <color rgb="FF00A9EF"/>
      </right>
      <top/>
      <bottom/>
      <diagonal/>
    </border>
    <border>
      <left style="thin">
        <color rgb="FF00A9EF"/>
      </left>
      <right style="thin">
        <color rgb="FF00A9EF"/>
      </right>
      <top style="thin">
        <color rgb="FF00A9EF"/>
      </top>
      <bottom style="thin">
        <color rgb="FF00A9EF"/>
      </bottom>
      <diagonal/>
    </border>
    <border>
      <left style="thin">
        <color rgb="FF00A9EF"/>
      </left>
      <right style="thin">
        <color rgb="FF00A9EF"/>
      </right>
      <top style="thin">
        <color rgb="FF00A9EF"/>
      </top>
      <bottom/>
      <diagonal/>
    </border>
    <border>
      <left style="thin">
        <color rgb="FF00A9EF"/>
      </left>
      <right style="thin">
        <color rgb="FF00A9EF"/>
      </right>
      <top style="medium">
        <color rgb="FF00A9EF"/>
      </top>
      <bottom style="medium">
        <color rgb="FF00A9EF"/>
      </bottom>
      <diagonal/>
    </border>
    <border>
      <left style="thin">
        <color rgb="FF00A9EF"/>
      </left>
      <right/>
      <top style="medium">
        <color rgb="FF00A9EF"/>
      </top>
      <bottom/>
      <diagonal/>
    </border>
    <border>
      <left/>
      <right/>
      <top style="medium">
        <color rgb="FF00A9EF"/>
      </top>
      <bottom/>
      <diagonal/>
    </border>
    <border>
      <left/>
      <right style="thin">
        <color rgb="FF00A9EF"/>
      </right>
      <top style="medium">
        <color rgb="FF00A9EF"/>
      </top>
      <bottom/>
      <diagonal/>
    </border>
    <border>
      <left style="thin">
        <color rgb="FF00A9EF"/>
      </left>
      <right/>
      <top/>
      <bottom style="medium">
        <color rgb="FF00A9EF"/>
      </bottom>
      <diagonal/>
    </border>
    <border>
      <left/>
      <right style="thin">
        <color rgb="FF00A9EF"/>
      </right>
      <top/>
      <bottom style="medium">
        <color rgb="FF00A9EF"/>
      </bottom>
      <diagonal/>
    </border>
    <border>
      <left style="thin">
        <color rgb="FF00A9EF"/>
      </left>
      <right style="thin">
        <color rgb="FF00A9EF"/>
      </right>
      <top/>
      <bottom style="medium">
        <color rgb="FF00A9EF"/>
      </bottom>
      <diagonal/>
    </border>
    <border>
      <left style="thin">
        <color rgb="FF00A9EF"/>
      </left>
      <right style="thin">
        <color rgb="FF00A9EF"/>
      </right>
      <top style="medium">
        <color rgb="FF00A9EF"/>
      </top>
      <bottom/>
      <diagonal/>
    </border>
    <border>
      <left style="thin">
        <color rgb="FF00A9EF"/>
      </left>
      <right style="thin">
        <color rgb="FF00A9EF"/>
      </right>
      <top style="medium">
        <color rgb="FF00A9EF"/>
      </top>
      <bottom style="thin">
        <color rgb="FF00A9EF"/>
      </bottom>
      <diagonal/>
    </border>
    <border>
      <left/>
      <right style="thin">
        <color rgb="FF00A9EF"/>
      </right>
      <top style="medium">
        <color rgb="FF00A9EF"/>
      </top>
      <bottom style="thin">
        <color rgb="FF00A9EF"/>
      </bottom>
      <diagonal/>
    </border>
    <border>
      <left style="thin">
        <color rgb="FF00A9EF"/>
      </left>
      <right/>
      <top style="medium">
        <color rgb="FF00A9EF"/>
      </top>
      <bottom style="thin">
        <color rgb="FF00A9EF"/>
      </bottom>
      <diagonal/>
    </border>
    <border>
      <left style="thin">
        <color rgb="FF00A9EF"/>
      </left>
      <right/>
      <top style="thin">
        <color rgb="FF00A9EF"/>
      </top>
      <bottom style="medium">
        <color rgb="FF00A9EF"/>
      </bottom>
      <diagonal/>
    </border>
  </borders>
  <cellStyleXfs count="4">
    <xf numFmtId="0" fontId="0" fillId="0" borderId="0"/>
    <xf numFmtId="0" fontId="8"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174">
    <xf numFmtId="0" fontId="0" fillId="0" borderId="0" xfId="0"/>
    <xf numFmtId="0" fontId="3" fillId="0" borderId="0" xfId="0" applyFont="1"/>
    <xf numFmtId="164" fontId="0" fillId="0" borderId="0" xfId="0" applyNumberFormat="1"/>
    <xf numFmtId="166" fontId="0" fillId="0" borderId="0" xfId="0" applyNumberFormat="1"/>
    <xf numFmtId="0" fontId="4" fillId="0" borderId="0" xfId="0" applyFont="1"/>
    <xf numFmtId="0" fontId="0" fillId="0" borderId="0" xfId="0" applyAlignment="1"/>
    <xf numFmtId="0" fontId="0" fillId="0" borderId="0" xfId="0" applyAlignment="1">
      <alignment horizontal="center"/>
    </xf>
    <xf numFmtId="0" fontId="0" fillId="0" borderId="0" xfId="0" applyAlignment="1">
      <alignment horizontal="right"/>
    </xf>
    <xf numFmtId="167" fontId="0" fillId="0" borderId="0" xfId="0" applyNumberFormat="1" applyAlignment="1">
      <alignment horizontal="right"/>
    </xf>
    <xf numFmtId="167" fontId="0" fillId="0" borderId="0" xfId="0" applyNumberFormat="1"/>
    <xf numFmtId="0" fontId="5" fillId="0" borderId="0" xfId="0" applyFont="1"/>
    <xf numFmtId="166" fontId="0" fillId="0" borderId="0" xfId="0" applyNumberFormat="1" applyAlignment="1">
      <alignment horizontal="right"/>
    </xf>
    <xf numFmtId="9" fontId="9" fillId="0" borderId="0" xfId="3" applyFont="1"/>
    <xf numFmtId="0" fontId="9" fillId="0" borderId="0" xfId="0" applyFont="1"/>
    <xf numFmtId="0" fontId="11" fillId="0" borderId="0" xfId="0" applyFont="1"/>
    <xf numFmtId="164" fontId="0" fillId="0" borderId="0" xfId="0" applyNumberFormat="1" applyAlignment="1">
      <alignment horizontal="right"/>
    </xf>
    <xf numFmtId="10" fontId="0" fillId="0" borderId="0" xfId="3" applyNumberFormat="1" applyFont="1"/>
    <xf numFmtId="0" fontId="0" fillId="0" borderId="0" xfId="0" applyBorder="1"/>
    <xf numFmtId="0" fontId="4" fillId="0" borderId="0" xfId="0" applyFont="1" applyFill="1"/>
    <xf numFmtId="0" fontId="0" fillId="0" borderId="0" xfId="0" applyFill="1"/>
    <xf numFmtId="0" fontId="1" fillId="0" borderId="0" xfId="0" applyFont="1"/>
    <xf numFmtId="0" fontId="6" fillId="0" borderId="0" xfId="0" applyFont="1" applyAlignment="1">
      <alignment vertical="top" wrapText="1"/>
    </xf>
    <xf numFmtId="0" fontId="12" fillId="0" borderId="0" xfId="0" applyFont="1"/>
    <xf numFmtId="0" fontId="8" fillId="0" borderId="0" xfId="1" applyAlignment="1" applyProtection="1">
      <alignment vertical="top" wrapText="1"/>
    </xf>
    <xf numFmtId="0" fontId="8" fillId="0" borderId="0" xfId="1" applyAlignment="1" applyProtection="1"/>
    <xf numFmtId="0" fontId="14" fillId="0" borderId="0" xfId="0" applyFont="1" applyAlignment="1">
      <alignment horizontal="left" readingOrder="1"/>
    </xf>
    <xf numFmtId="0" fontId="1" fillId="0" borderId="0" xfId="2"/>
    <xf numFmtId="0" fontId="10" fillId="0" borderId="0" xfId="0" applyFont="1" applyFill="1"/>
    <xf numFmtId="0" fontId="4" fillId="2" borderId="0" xfId="0" applyFont="1" applyFill="1"/>
    <xf numFmtId="0" fontId="0" fillId="2" borderId="0" xfId="0" applyFill="1"/>
    <xf numFmtId="165" fontId="13" fillId="2" borderId="0" xfId="3" applyNumberFormat="1" applyFont="1" applyFill="1"/>
    <xf numFmtId="0" fontId="0" fillId="2" borderId="0" xfId="0" quotePrefix="1" applyFill="1"/>
    <xf numFmtId="165" fontId="0" fillId="2" borderId="0" xfId="0" applyNumberFormat="1" applyFill="1"/>
    <xf numFmtId="166" fontId="0" fillId="2" borderId="0" xfId="0" applyNumberFormat="1" applyFill="1"/>
    <xf numFmtId="0" fontId="1" fillId="0" borderId="6" xfId="0" applyFont="1" applyBorder="1" applyAlignment="1">
      <alignment horizontal="center"/>
    </xf>
    <xf numFmtId="0" fontId="0" fillId="0" borderId="7" xfId="0" applyBorder="1"/>
    <xf numFmtId="0" fontId="0" fillId="0" borderId="7" xfId="0" applyBorder="1" applyAlignment="1">
      <alignment horizontal="right"/>
    </xf>
    <xf numFmtId="0" fontId="1" fillId="2" borderId="0" xfId="0" applyFont="1" applyFill="1"/>
    <xf numFmtId="164" fontId="13" fillId="2" borderId="0" xfId="3" applyNumberFormat="1" applyFont="1" applyFill="1"/>
    <xf numFmtId="0" fontId="0" fillId="0" borderId="8" xfId="0" applyBorder="1"/>
    <xf numFmtId="0" fontId="0" fillId="0" borderId="8" xfId="0" applyBorder="1" applyAlignment="1">
      <alignment horizontal="center"/>
    </xf>
    <xf numFmtId="0" fontId="0" fillId="0" borderId="9" xfId="0" applyBorder="1" applyAlignment="1">
      <alignment horizontal="right"/>
    </xf>
    <xf numFmtId="0" fontId="0" fillId="0" borderId="10" xfId="0" applyBorder="1" applyAlignment="1">
      <alignment horizontal="right"/>
    </xf>
    <xf numFmtId="0" fontId="0" fillId="0" borderId="8" xfId="0" applyBorder="1" applyAlignment="1">
      <alignment horizontal="right"/>
    </xf>
    <xf numFmtId="0" fontId="0" fillId="0" borderId="0" xfId="0" applyAlignment="1">
      <alignment horizontal="left" indent="2"/>
    </xf>
    <xf numFmtId="0" fontId="0" fillId="0" borderId="9" xfId="0" applyBorder="1" applyAlignment="1">
      <alignment horizontal="left" indent="1"/>
    </xf>
    <xf numFmtId="0" fontId="0" fillId="0" borderId="10" xfId="0" applyBorder="1" applyAlignment="1">
      <alignment horizontal="left" indent="1"/>
    </xf>
    <xf numFmtId="167" fontId="0" fillId="0" borderId="9" xfId="0" applyNumberFormat="1" applyBorder="1" applyAlignment="1">
      <alignment horizontal="right"/>
    </xf>
    <xf numFmtId="167" fontId="0" fillId="0" borderId="10" xfId="0" applyNumberFormat="1" applyBorder="1" applyAlignment="1">
      <alignment horizontal="right"/>
    </xf>
    <xf numFmtId="167" fontId="0" fillId="0" borderId="8" xfId="0" applyNumberFormat="1" applyBorder="1" applyAlignment="1">
      <alignment horizontal="right"/>
    </xf>
    <xf numFmtId="0" fontId="1" fillId="0" borderId="11" xfId="0" applyFont="1" applyBorder="1" applyAlignment="1">
      <alignment horizontal="center"/>
    </xf>
    <xf numFmtId="0" fontId="0" fillId="0" borderId="12" xfId="0" applyBorder="1"/>
    <xf numFmtId="0" fontId="0" fillId="0" borderId="13" xfId="0" applyBorder="1"/>
    <xf numFmtId="0" fontId="0" fillId="0" borderId="12" xfId="0" applyBorder="1" applyAlignment="1">
      <alignment horizontal="right"/>
    </xf>
    <xf numFmtId="167" fontId="0" fillId="0" borderId="0" xfId="0" applyNumberFormat="1" applyBorder="1" applyAlignment="1">
      <alignment horizontal="right"/>
    </xf>
    <xf numFmtId="0" fontId="0" fillId="0" borderId="0" xfId="0" applyBorder="1" applyAlignment="1">
      <alignment horizontal="right"/>
    </xf>
    <xf numFmtId="167" fontId="0" fillId="0" borderId="13" xfId="0" applyNumberFormat="1" applyBorder="1" applyAlignment="1">
      <alignment horizontal="right"/>
    </xf>
    <xf numFmtId="0" fontId="0" fillId="0" borderId="14" xfId="0" applyBorder="1" applyAlignment="1">
      <alignment horizontal="right"/>
    </xf>
    <xf numFmtId="167" fontId="0" fillId="0" borderId="15" xfId="0" applyNumberFormat="1" applyBorder="1" applyAlignment="1">
      <alignment horizontal="right"/>
    </xf>
    <xf numFmtId="0" fontId="0" fillId="0" borderId="16" xfId="0" applyBorder="1" applyAlignment="1">
      <alignment horizontal="right"/>
    </xf>
    <xf numFmtId="167" fontId="0" fillId="0" borderId="17" xfId="0" applyNumberFormat="1" applyBorder="1" applyAlignment="1">
      <alignment horizontal="right"/>
    </xf>
    <xf numFmtId="0" fontId="0" fillId="0" borderId="18" xfId="0" applyBorder="1" applyAlignment="1">
      <alignment horizontal="right"/>
    </xf>
    <xf numFmtId="167" fontId="0" fillId="0" borderId="19" xfId="0" applyNumberFormat="1" applyBorder="1" applyAlignment="1">
      <alignment horizontal="right"/>
    </xf>
    <xf numFmtId="0" fontId="0" fillId="0" borderId="20" xfId="0" applyBorder="1"/>
    <xf numFmtId="0" fontId="0" fillId="0" borderId="20" xfId="0" applyBorder="1" applyAlignment="1">
      <alignment horizontal="left" indent="2"/>
    </xf>
    <xf numFmtId="0" fontId="0" fillId="0" borderId="21" xfId="0" applyBorder="1" applyAlignment="1">
      <alignment horizontal="left" indent="1"/>
    </xf>
    <xf numFmtId="0" fontId="0" fillId="0" borderId="22" xfId="0" applyBorder="1" applyAlignment="1">
      <alignment horizontal="left" indent="1"/>
    </xf>
    <xf numFmtId="0" fontId="0" fillId="0" borderId="23" xfId="0" applyBorder="1"/>
    <xf numFmtId="0" fontId="0" fillId="0" borderId="24" xfId="0" applyBorder="1"/>
    <xf numFmtId="0" fontId="0" fillId="0" borderId="25" xfId="0" applyBorder="1"/>
    <xf numFmtId="0" fontId="0" fillId="0" borderId="26" xfId="0" applyBorder="1"/>
    <xf numFmtId="0" fontId="1" fillId="0" borderId="0" xfId="0" applyFont="1" applyFill="1" applyBorder="1"/>
    <xf numFmtId="164" fontId="0" fillId="2" borderId="0" xfId="0" applyNumberFormat="1" applyFill="1"/>
    <xf numFmtId="0" fontId="0" fillId="0" borderId="6" xfId="0" applyBorder="1" applyAlignment="1">
      <alignment horizontal="center"/>
    </xf>
    <xf numFmtId="0" fontId="0" fillId="0" borderId="27" xfId="0" applyBorder="1"/>
    <xf numFmtId="0" fontId="0" fillId="0" borderId="28" xfId="0" applyBorder="1"/>
    <xf numFmtId="0" fontId="1" fillId="0" borderId="20" xfId="0" applyFont="1" applyBorder="1"/>
    <xf numFmtId="0" fontId="0" fillId="0" borderId="29" xfId="0" applyBorder="1"/>
    <xf numFmtId="167" fontId="0" fillId="2" borderId="0" xfId="0" applyNumberFormat="1" applyFill="1"/>
    <xf numFmtId="0" fontId="0" fillId="0" borderId="21" xfId="0" applyBorder="1" applyAlignment="1">
      <alignment horizontal="center"/>
    </xf>
    <xf numFmtId="167" fontId="0" fillId="0" borderId="7" xfId="0" applyNumberFormat="1" applyBorder="1" applyAlignment="1">
      <alignment horizontal="right"/>
    </xf>
    <xf numFmtId="0" fontId="0" fillId="0" borderId="30" xfId="0" applyBorder="1"/>
    <xf numFmtId="167" fontId="0" fillId="0" borderId="25" xfId="0" applyNumberFormat="1" applyBorder="1" applyAlignment="1">
      <alignment horizontal="right"/>
    </xf>
    <xf numFmtId="0" fontId="0" fillId="0" borderId="26" xfId="0" applyBorder="1" applyAlignment="1">
      <alignment horizontal="center"/>
    </xf>
    <xf numFmtId="0" fontId="0" fillId="0" borderId="13" xfId="0" applyBorder="1" applyAlignment="1">
      <alignment horizontal="center"/>
    </xf>
    <xf numFmtId="0" fontId="0" fillId="0" borderId="28" xfId="0" applyBorder="1" applyAlignment="1">
      <alignment horizontal="center"/>
    </xf>
    <xf numFmtId="0" fontId="4" fillId="0" borderId="0" xfId="0" applyFont="1" applyAlignment="1">
      <alignment horizontal="left"/>
    </xf>
    <xf numFmtId="0" fontId="4" fillId="0" borderId="1" xfId="0" applyFont="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Fill="1" applyBorder="1" applyAlignment="1">
      <alignment horizontal="center" vertical="center"/>
    </xf>
    <xf numFmtId="0" fontId="1" fillId="0" borderId="3" xfId="0" applyFont="1" applyBorder="1" applyAlignment="1">
      <alignment horizontal="center" vertical="center"/>
    </xf>
    <xf numFmtId="0" fontId="1" fillId="0" borderId="0" xfId="0" applyFont="1" applyFill="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0" xfId="0" applyFont="1"/>
    <xf numFmtId="0" fontId="15" fillId="2" borderId="0" xfId="0" applyFont="1" applyFill="1"/>
    <xf numFmtId="0" fontId="0" fillId="0" borderId="4" xfId="0" applyBorder="1" applyAlignment="1">
      <alignment horizontal="center" vertical="center"/>
    </xf>
    <xf numFmtId="0" fontId="0" fillId="0" borderId="5" xfId="0" applyBorder="1" applyAlignment="1">
      <alignment horizontal="center" vertical="center"/>
    </xf>
    <xf numFmtId="0" fontId="4" fillId="0" borderId="1" xfId="0" applyFont="1" applyFill="1" applyBorder="1" applyAlignment="1">
      <alignment horizontal="center" vertical="center"/>
    </xf>
    <xf numFmtId="0" fontId="16" fillId="2" borderId="0" xfId="0" applyFont="1" applyFill="1" applyAlignment="1">
      <alignment horizontal="left" readingOrder="1"/>
    </xf>
    <xf numFmtId="16" fontId="0" fillId="2" borderId="0" xfId="0" quotePrefix="1" applyNumberFormat="1" applyFill="1"/>
    <xf numFmtId="17" fontId="0" fillId="2" borderId="0" xfId="0" quotePrefix="1" applyNumberFormat="1" applyFill="1"/>
    <xf numFmtId="0" fontId="0" fillId="0" borderId="0" xfId="0" applyAlignment="1">
      <alignment horizontal="left" indent="3"/>
    </xf>
    <xf numFmtId="0" fontId="8" fillId="0" borderId="0" xfId="1" applyAlignment="1" applyProtection="1">
      <alignment horizontal="left" indent="3"/>
    </xf>
    <xf numFmtId="0" fontId="0" fillId="0" borderId="20" xfId="0" applyBorder="1" applyAlignment="1">
      <alignment horizontal="right"/>
    </xf>
    <xf numFmtId="0" fontId="0" fillId="0" borderId="29" xfId="0" applyBorder="1" applyAlignment="1">
      <alignment horizontal="right"/>
    </xf>
    <xf numFmtId="0" fontId="0" fillId="0" borderId="13"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164" fontId="0" fillId="0" borderId="7" xfId="0" applyNumberFormat="1" applyBorder="1" applyAlignment="1">
      <alignment horizontal="right"/>
    </xf>
    <xf numFmtId="164" fontId="0" fillId="0" borderId="0" xfId="0" applyNumberFormat="1" applyBorder="1" applyAlignment="1">
      <alignment horizontal="right"/>
    </xf>
    <xf numFmtId="0" fontId="15" fillId="3" borderId="0" xfId="0" applyFont="1" applyFill="1"/>
    <xf numFmtId="1" fontId="0" fillId="0" borderId="0" xfId="0" applyNumberFormat="1"/>
    <xf numFmtId="0" fontId="0" fillId="2" borderId="0" xfId="0" applyFill="1" applyAlignment="1">
      <alignment horizontal="center" wrapText="1"/>
    </xf>
    <xf numFmtId="1" fontId="0" fillId="2" borderId="0" xfId="0" applyNumberFormat="1" applyFill="1"/>
    <xf numFmtId="0" fontId="1" fillId="0" borderId="32" xfId="0" applyFont="1" applyBorder="1" applyAlignment="1">
      <alignment wrapText="1"/>
    </xf>
    <xf numFmtId="0" fontId="1" fillId="0" borderId="11" xfId="0" applyFont="1" applyBorder="1" applyAlignment="1">
      <alignment horizontal="center" wrapText="1"/>
    </xf>
    <xf numFmtId="0" fontId="1" fillId="0" borderId="6" xfId="0" applyFont="1" applyBorder="1" applyAlignment="1">
      <alignment horizontal="center" wrapText="1"/>
    </xf>
    <xf numFmtId="0" fontId="1" fillId="0" borderId="34" xfId="0" applyFont="1" applyBorder="1" applyAlignment="1">
      <alignment horizontal="center" wrapText="1"/>
    </xf>
    <xf numFmtId="164" fontId="0" fillId="0" borderId="7" xfId="0" applyNumberFormat="1" applyBorder="1"/>
    <xf numFmtId="0" fontId="0" fillId="0" borderId="20" xfId="0" applyBorder="1" applyAlignment="1">
      <alignment horizontal="center"/>
    </xf>
    <xf numFmtId="0" fontId="0" fillId="0" borderId="29" xfId="0" applyBorder="1" applyAlignment="1">
      <alignment horizontal="center"/>
    </xf>
    <xf numFmtId="164" fontId="0" fillId="0" borderId="0" xfId="0" applyNumberFormat="1" applyBorder="1"/>
    <xf numFmtId="164" fontId="0" fillId="0" borderId="13" xfId="0" applyNumberFormat="1" applyBorder="1"/>
    <xf numFmtId="0" fontId="0" fillId="0" borderId="30" xfId="0" applyBorder="1" applyAlignment="1">
      <alignment horizontal="center"/>
    </xf>
    <xf numFmtId="0" fontId="1" fillId="0" borderId="8" xfId="0" applyFont="1" applyBorder="1"/>
    <xf numFmtId="0" fontId="1" fillId="0" borderId="8" xfId="0" applyFont="1" applyBorder="1" applyAlignment="1">
      <alignment horizontal="center"/>
    </xf>
    <xf numFmtId="164" fontId="0" fillId="0" borderId="28" xfId="0" applyNumberFormat="1" applyBorder="1"/>
    <xf numFmtId="0" fontId="0" fillId="5" borderId="29" xfId="0" applyFill="1" applyBorder="1" applyAlignment="1">
      <alignment horizontal="center"/>
    </xf>
    <xf numFmtId="0" fontId="17" fillId="5" borderId="7" xfId="0" applyFont="1" applyFill="1" applyBorder="1"/>
    <xf numFmtId="164" fontId="17" fillId="5" borderId="7" xfId="0" applyNumberFormat="1" applyFont="1" applyFill="1" applyBorder="1"/>
    <xf numFmtId="0" fontId="17" fillId="5" borderId="27" xfId="0" applyFont="1" applyFill="1" applyBorder="1"/>
    <xf numFmtId="0" fontId="17" fillId="5" borderId="28" xfId="0" applyFont="1" applyFill="1" applyBorder="1"/>
    <xf numFmtId="0" fontId="18" fillId="0" borderId="0" xfId="0" applyFont="1"/>
    <xf numFmtId="0" fontId="18" fillId="0" borderId="0" xfId="0" applyFont="1" applyAlignment="1"/>
    <xf numFmtId="0" fontId="4" fillId="0" borderId="0" xfId="2" applyFont="1"/>
    <xf numFmtId="0" fontId="18" fillId="5" borderId="0" xfId="0" applyFont="1" applyFill="1"/>
    <xf numFmtId="0" fontId="0" fillId="5" borderId="0" xfId="0" applyFill="1"/>
    <xf numFmtId="0" fontId="18" fillId="5" borderId="0" xfId="0" applyFont="1" applyFill="1" applyAlignment="1"/>
    <xf numFmtId="0" fontId="10" fillId="5" borderId="0" xfId="0" applyFont="1" applyFill="1"/>
    <xf numFmtId="167" fontId="15" fillId="0" borderId="0" xfId="0" applyNumberFormat="1" applyFont="1"/>
    <xf numFmtId="0" fontId="0" fillId="0" borderId="31" xfId="0" applyBorder="1" applyAlignment="1">
      <alignment horizontal="left"/>
    </xf>
    <xf numFmtId="0" fontId="0" fillId="0" borderId="6" xfId="0" applyBorder="1" applyAlignment="1">
      <alignment horizontal="left"/>
    </xf>
    <xf numFmtId="0" fontId="0" fillId="0" borderId="31" xfId="0" applyBorder="1" applyAlignment="1">
      <alignment horizontal="center"/>
    </xf>
    <xf numFmtId="0" fontId="1" fillId="2" borderId="0" xfId="0" applyFont="1" applyFill="1" applyAlignment="1">
      <alignment horizont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center"/>
    </xf>
    <xf numFmtId="0" fontId="0" fillId="0" borderId="15" xfId="0"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1" xfId="0" applyFont="1" applyBorder="1" applyAlignment="1">
      <alignment horizontal="center" wrapText="1"/>
    </xf>
    <xf numFmtId="0" fontId="0" fillId="0" borderId="31" xfId="0" applyBorder="1" applyAlignment="1">
      <alignment horizontal="center" wrapText="1"/>
    </xf>
    <xf numFmtId="0" fontId="0" fillId="0" borderId="21" xfId="0" applyBorder="1" applyAlignment="1">
      <alignment horizontal="center" wrapText="1"/>
    </xf>
    <xf numFmtId="0" fontId="1" fillId="0" borderId="21" xfId="0" applyFont="1" applyBorder="1" applyAlignment="1">
      <alignment horizontal="center"/>
    </xf>
    <xf numFmtId="0" fontId="0" fillId="0" borderId="21" xfId="0" applyBorder="1" applyAlignment="1">
      <alignment horizontal="left"/>
    </xf>
    <xf numFmtId="0" fontId="4" fillId="0" borderId="1" xfId="0" applyFont="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4" fillId="0" borderId="1" xfId="0" applyFont="1" applyBorder="1" applyAlignment="1">
      <alignment horizontal="left" vertical="center"/>
    </xf>
    <xf numFmtId="0" fontId="1" fillId="0" borderId="30" xfId="0" applyFont="1" applyBorder="1" applyAlignment="1">
      <alignment horizontal="left"/>
    </xf>
    <xf numFmtId="0" fontId="0" fillId="0" borderId="29" xfId="0" applyBorder="1" applyAlignment="1">
      <alignment horizontal="left"/>
    </xf>
    <xf numFmtId="0" fontId="0" fillId="0" borderId="6" xfId="0" applyBorder="1" applyAlignment="1">
      <alignment horizontal="center" wrapText="1"/>
    </xf>
    <xf numFmtId="0" fontId="0" fillId="0" borderId="33" xfId="0" applyBorder="1" applyAlignment="1">
      <alignment horizontal="center"/>
    </xf>
    <xf numFmtId="0" fontId="0" fillId="0" borderId="32" xfId="0" applyBorder="1" applyAlignment="1">
      <alignment horizontal="left"/>
    </xf>
    <xf numFmtId="0" fontId="0" fillId="0" borderId="11" xfId="0" applyBorder="1" applyAlignment="1">
      <alignment horizontal="left"/>
    </xf>
    <xf numFmtId="0" fontId="1" fillId="0" borderId="33" xfId="0" applyFont="1" applyBorder="1" applyAlignment="1">
      <alignment horizontal="center" wrapText="1"/>
    </xf>
    <xf numFmtId="0" fontId="0" fillId="0" borderId="34" xfId="0" applyBorder="1" applyAlignment="1">
      <alignment horizontal="center" wrapText="1"/>
    </xf>
    <xf numFmtId="0" fontId="0" fillId="0" borderId="6" xfId="0" applyBorder="1" applyAlignment="1">
      <alignment horizontal="center"/>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7
 Percentage of road deaths by age and sex</a:t>
            </a:r>
          </a:p>
        </c:rich>
      </c:tx>
      <c:layout>
        <c:manualLayout>
          <c:xMode val="edge"/>
          <c:yMode val="edge"/>
          <c:x val="0.24852941176470594"/>
          <c:y val="3.2338296821808186E-2"/>
        </c:manualLayout>
      </c:layout>
      <c:spPr>
        <a:noFill/>
        <a:ln w="25400">
          <a:noFill/>
        </a:ln>
      </c:spPr>
    </c:title>
    <c:plotArea>
      <c:layout>
        <c:manualLayout>
          <c:layoutTarget val="inner"/>
          <c:xMode val="edge"/>
          <c:yMode val="edge"/>
          <c:x val="0.18480392156862746"/>
          <c:y val="0.18159248093633676"/>
          <c:w val="0.7387254901960808"/>
          <c:h val="0.60945421684112944"/>
        </c:manualLayout>
      </c:layout>
      <c:barChart>
        <c:barDir val="col"/>
        <c:grouping val="stacked"/>
        <c:ser>
          <c:idx val="1"/>
          <c:order val="0"/>
          <c:tx>
            <c:strRef>
              <c:f>'table5_6 &amp;fig7_8'!$P$8</c:f>
              <c:strCache>
                <c:ptCount val="1"/>
                <c:pt idx="0">
                  <c:v>Male</c:v>
                </c:pt>
              </c:strCache>
            </c:strRef>
          </c:tx>
          <c:spPr>
            <a:solidFill>
              <a:schemeClr val="bg1">
                <a:lumMod val="50000"/>
              </a:schemeClr>
            </a:solidFill>
            <a:ln w="12700">
              <a:solidFill>
                <a:srgbClr val="000000"/>
              </a:solidFill>
              <a:prstDash val="solid"/>
            </a:ln>
          </c:spPr>
          <c:cat>
            <c:strRef>
              <c:f>'table5_6 &amp;fig7_8'!$N$9:$N$25</c:f>
              <c:strCache>
                <c:ptCount val="17"/>
                <c:pt idx="0">
                  <c:v>4</c:v>
                </c:pt>
                <c:pt idx="1">
                  <c:v>509</c:v>
                </c:pt>
                <c:pt idx="2">
                  <c:v>10014</c:v>
                </c:pt>
                <c:pt idx="3">
                  <c:v>15019</c:v>
                </c:pt>
                <c:pt idx="4">
                  <c:v>20024</c:v>
                </c:pt>
                <c:pt idx="5">
                  <c:v>25029</c:v>
                </c:pt>
                <c:pt idx="6">
                  <c:v>30034</c:v>
                </c:pt>
                <c:pt idx="7">
                  <c:v>35039</c:v>
                </c:pt>
                <c:pt idx="8">
                  <c:v>40044</c:v>
                </c:pt>
                <c:pt idx="9">
                  <c:v>45049</c:v>
                </c:pt>
                <c:pt idx="10">
                  <c:v>50054</c:v>
                </c:pt>
                <c:pt idx="11">
                  <c:v>55059</c:v>
                </c:pt>
                <c:pt idx="12">
                  <c:v>60064</c:v>
                </c:pt>
                <c:pt idx="13">
                  <c:v>65069</c:v>
                </c:pt>
                <c:pt idx="14">
                  <c:v>70074</c:v>
                </c:pt>
                <c:pt idx="15">
                  <c:v>75079</c:v>
                </c:pt>
                <c:pt idx="16">
                  <c:v>80+</c:v>
                </c:pt>
              </c:strCache>
            </c:strRef>
          </c:cat>
          <c:val>
            <c:numRef>
              <c:f>'table5_6 &amp;fig7_8'!$P$9:$P$25</c:f>
              <c:numCache>
                <c:formatCode>0.0%</c:formatCode>
                <c:ptCount val="17"/>
                <c:pt idx="0">
                  <c:v>9.202453987730062E-3</c:v>
                </c:pt>
                <c:pt idx="1">
                  <c:v>9.202453987730062E-3</c:v>
                </c:pt>
                <c:pt idx="2">
                  <c:v>1.8404907975460124E-2</c:v>
                </c:pt>
                <c:pt idx="3">
                  <c:v>8.5889570552147243E-2</c:v>
                </c:pt>
                <c:pt idx="4">
                  <c:v>8.2822085889570546E-2</c:v>
                </c:pt>
                <c:pt idx="5">
                  <c:v>7.0552147239263799E-2</c:v>
                </c:pt>
                <c:pt idx="6">
                  <c:v>3.3742331288343558E-2</c:v>
                </c:pt>
                <c:pt idx="7">
                  <c:v>3.3742331288343558E-2</c:v>
                </c:pt>
                <c:pt idx="8">
                  <c:v>5.8282208588957052E-2</c:v>
                </c:pt>
                <c:pt idx="9">
                  <c:v>6.7484662576687116E-2</c:v>
                </c:pt>
                <c:pt idx="10">
                  <c:v>4.9079754601226995E-2</c:v>
                </c:pt>
                <c:pt idx="11">
                  <c:v>3.9877300613496931E-2</c:v>
                </c:pt>
                <c:pt idx="12">
                  <c:v>4.6012269938650305E-2</c:v>
                </c:pt>
                <c:pt idx="13">
                  <c:v>3.3742331288343558E-2</c:v>
                </c:pt>
                <c:pt idx="14">
                  <c:v>1.8404907975460124E-2</c:v>
                </c:pt>
                <c:pt idx="15">
                  <c:v>6.1349693251533744E-3</c:v>
                </c:pt>
                <c:pt idx="16">
                  <c:v>3.6809815950920248E-2</c:v>
                </c:pt>
              </c:numCache>
            </c:numRef>
          </c:val>
        </c:ser>
        <c:ser>
          <c:idx val="0"/>
          <c:order val="1"/>
          <c:tx>
            <c:strRef>
              <c:f>'table5_6 &amp;fig7_8'!$O$8</c:f>
              <c:strCache>
                <c:ptCount val="1"/>
                <c:pt idx="0">
                  <c:v>Female</c:v>
                </c:pt>
              </c:strCache>
            </c:strRef>
          </c:tx>
          <c:spPr>
            <a:solidFill>
              <a:schemeClr val="bg1">
                <a:lumMod val="85000"/>
              </a:schemeClr>
            </a:solidFill>
            <a:ln w="12700">
              <a:solidFill>
                <a:srgbClr val="000000"/>
              </a:solidFill>
              <a:prstDash val="solid"/>
            </a:ln>
          </c:spPr>
          <c:cat>
            <c:strRef>
              <c:f>'table5_6 &amp;fig7_8'!$N$9:$N$25</c:f>
              <c:strCache>
                <c:ptCount val="17"/>
                <c:pt idx="0">
                  <c:v>4</c:v>
                </c:pt>
                <c:pt idx="1">
                  <c:v>509</c:v>
                </c:pt>
                <c:pt idx="2">
                  <c:v>10014</c:v>
                </c:pt>
                <c:pt idx="3">
                  <c:v>15019</c:v>
                </c:pt>
                <c:pt idx="4">
                  <c:v>20024</c:v>
                </c:pt>
                <c:pt idx="5">
                  <c:v>25029</c:v>
                </c:pt>
                <c:pt idx="6">
                  <c:v>30034</c:v>
                </c:pt>
                <c:pt idx="7">
                  <c:v>35039</c:v>
                </c:pt>
                <c:pt idx="8">
                  <c:v>40044</c:v>
                </c:pt>
                <c:pt idx="9">
                  <c:v>45049</c:v>
                </c:pt>
                <c:pt idx="10">
                  <c:v>50054</c:v>
                </c:pt>
                <c:pt idx="11">
                  <c:v>55059</c:v>
                </c:pt>
                <c:pt idx="12">
                  <c:v>60064</c:v>
                </c:pt>
                <c:pt idx="13">
                  <c:v>65069</c:v>
                </c:pt>
                <c:pt idx="14">
                  <c:v>70074</c:v>
                </c:pt>
                <c:pt idx="15">
                  <c:v>75079</c:v>
                </c:pt>
                <c:pt idx="16">
                  <c:v>80+</c:v>
                </c:pt>
              </c:strCache>
            </c:strRef>
          </c:cat>
          <c:val>
            <c:numRef>
              <c:f>'table5_6 &amp;fig7_8'!$O$9:$O$25</c:f>
              <c:numCache>
                <c:formatCode>0.0%</c:formatCode>
                <c:ptCount val="17"/>
                <c:pt idx="0">
                  <c:v>6.1349693251533744E-3</c:v>
                </c:pt>
                <c:pt idx="1">
                  <c:v>6.1349693251533744E-3</c:v>
                </c:pt>
                <c:pt idx="2">
                  <c:v>3.0674846625766872E-3</c:v>
                </c:pt>
                <c:pt idx="3">
                  <c:v>4.2944785276073622E-2</c:v>
                </c:pt>
                <c:pt idx="4">
                  <c:v>3.6809815950920248E-2</c:v>
                </c:pt>
                <c:pt idx="5">
                  <c:v>2.4539877300613498E-2</c:v>
                </c:pt>
                <c:pt idx="6">
                  <c:v>1.8404907975460124E-2</c:v>
                </c:pt>
                <c:pt idx="7">
                  <c:v>1.8404907975460124E-2</c:v>
                </c:pt>
                <c:pt idx="8">
                  <c:v>1.8404907975460124E-2</c:v>
                </c:pt>
                <c:pt idx="9">
                  <c:v>2.4539877300613498E-2</c:v>
                </c:pt>
                <c:pt idx="10">
                  <c:v>1.2269938650306749E-2</c:v>
                </c:pt>
                <c:pt idx="11">
                  <c:v>1.2269938650306749E-2</c:v>
                </c:pt>
                <c:pt idx="12">
                  <c:v>1.8404907975460124E-2</c:v>
                </c:pt>
                <c:pt idx="13">
                  <c:v>6.1349693251533744E-3</c:v>
                </c:pt>
                <c:pt idx="14">
                  <c:v>1.2269938650306749E-2</c:v>
                </c:pt>
                <c:pt idx="15">
                  <c:v>9.202453987730062E-3</c:v>
                </c:pt>
                <c:pt idx="16">
                  <c:v>3.0674846625766871E-2</c:v>
                </c:pt>
              </c:numCache>
            </c:numRef>
          </c:val>
        </c:ser>
        <c:gapWidth val="100"/>
        <c:overlap val="100"/>
        <c:axId val="161593216"/>
        <c:axId val="163266560"/>
      </c:barChart>
      <c:catAx>
        <c:axId val="161593216"/>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a:t>
                </a:r>
              </a:p>
            </c:rich>
          </c:tx>
          <c:layout>
            <c:manualLayout>
              <c:xMode val="edge"/>
              <c:yMode val="edge"/>
              <c:x val="0.45294117647058824"/>
              <c:y val="0.89552454458044217"/>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63266560"/>
        <c:crosses val="autoZero"/>
        <c:auto val="1"/>
        <c:lblAlgn val="ctr"/>
        <c:lblOffset val="100"/>
        <c:tickLblSkip val="1"/>
        <c:tickMarkSkip val="1"/>
      </c:catAx>
      <c:valAx>
        <c:axId val="163266560"/>
        <c:scaling>
          <c:orientation val="minMax"/>
        </c:scaling>
        <c:axPos val="l"/>
        <c:title>
          <c:tx>
            <c:rich>
              <a:bodyPr/>
              <a:lstStyle/>
              <a:p>
                <a:pPr>
                  <a:defRPr sz="1000" b="1" i="0" u="none" strike="noStrike" baseline="0">
                    <a:solidFill>
                      <a:srgbClr val="000000"/>
                    </a:solidFill>
                    <a:latin typeface="Arial"/>
                    <a:ea typeface="Arial"/>
                    <a:cs typeface="Arial"/>
                  </a:defRPr>
                </a:pPr>
                <a:r>
                  <a:rPr lang="en-NZ"/>
                  <a:t>Percent of deaths</a:t>
                </a:r>
              </a:p>
            </c:rich>
          </c:tx>
          <c:layout>
            <c:manualLayout>
              <c:xMode val="edge"/>
              <c:yMode val="edge"/>
              <c:x val="7.9411764705882404E-2"/>
              <c:y val="0.35074712195629015"/>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1593216"/>
        <c:crosses val="autoZero"/>
        <c:crossBetween val="between"/>
        <c:majorUnit val="0.05"/>
      </c:valAx>
      <c:spPr>
        <a:noFill/>
        <a:ln w="12700">
          <a:solidFill>
            <a:srgbClr val="808080"/>
          </a:solidFill>
          <a:prstDash val="solid"/>
        </a:ln>
      </c:spPr>
    </c:plotArea>
    <c:legend>
      <c:legendPos val="r"/>
      <c:layout>
        <c:manualLayout>
          <c:xMode val="edge"/>
          <c:yMode val="edge"/>
          <c:x val="0.76617647058823646"/>
          <c:y val="0.27363270185286337"/>
          <c:w val="0.1096607997529721"/>
          <c:h val="0.12057820742704202"/>
        </c:manualLayout>
      </c:layou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MOTORCYCLISTS</a:t>
            </a:r>
          </a:p>
        </c:rich>
      </c:tx>
      <c:layout>
        <c:manualLayout>
          <c:xMode val="edge"/>
          <c:yMode val="edge"/>
          <c:x val="0.64913888888889015"/>
          <c:y val="0.28771461494142497"/>
        </c:manualLayout>
      </c:layout>
      <c:overlay val="1"/>
      <c:spPr>
        <a:solidFill>
          <a:schemeClr val="bg1"/>
        </a:solidFill>
      </c:spPr>
    </c:title>
    <c:plotArea>
      <c:layout>
        <c:manualLayout>
          <c:layoutTarget val="inner"/>
          <c:xMode val="edge"/>
          <c:yMode val="edge"/>
          <c:x val="6.0182852143482062E-2"/>
          <c:y val="8.4940456823062546E-2"/>
          <c:w val="0.88715748031496056"/>
          <c:h val="0.8507693976269497"/>
        </c:manualLayout>
      </c:layout>
      <c:barChart>
        <c:barDir val="col"/>
        <c:grouping val="clustered"/>
        <c:ser>
          <c:idx val="0"/>
          <c:order val="0"/>
          <c:tx>
            <c:strRef>
              <c:f>'fig10'!$E$7</c:f>
              <c:strCache>
                <c:ptCount val="1"/>
                <c:pt idx="0">
                  <c:v>MOTORCYCLISTS</c:v>
                </c:pt>
              </c:strCache>
            </c:strRef>
          </c:tx>
          <c:cat>
            <c:strRef>
              <c:f>'fig10'!$B$8:$B$24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'fig10'!$E$8:$E$24</c:f>
              <c:numCache>
                <c:formatCode>General</c:formatCode>
                <c:ptCount val="17"/>
                <c:pt idx="0">
                  <c:v>0</c:v>
                </c:pt>
                <c:pt idx="1">
                  <c:v>0</c:v>
                </c:pt>
                <c:pt idx="2">
                  <c:v>0.1</c:v>
                </c:pt>
                <c:pt idx="3">
                  <c:v>1.2</c:v>
                </c:pt>
                <c:pt idx="4">
                  <c:v>1.4</c:v>
                </c:pt>
                <c:pt idx="5">
                  <c:v>1</c:v>
                </c:pt>
                <c:pt idx="6">
                  <c:v>0.7</c:v>
                </c:pt>
                <c:pt idx="7">
                  <c:v>0.5</c:v>
                </c:pt>
                <c:pt idx="8">
                  <c:v>0.7</c:v>
                </c:pt>
                <c:pt idx="9">
                  <c:v>1.1000000000000001</c:v>
                </c:pt>
                <c:pt idx="10">
                  <c:v>1</c:v>
                </c:pt>
                <c:pt idx="11">
                  <c:v>0.8</c:v>
                </c:pt>
                <c:pt idx="12">
                  <c:v>0.5</c:v>
                </c:pt>
                <c:pt idx="13">
                  <c:v>0.2</c:v>
                </c:pt>
                <c:pt idx="14">
                  <c:v>0.1</c:v>
                </c:pt>
                <c:pt idx="15">
                  <c:v>0.1</c:v>
                </c:pt>
                <c:pt idx="16">
                  <c:v>0</c:v>
                </c:pt>
              </c:numCache>
            </c:numRef>
          </c:val>
        </c:ser>
        <c:axId val="164628352"/>
        <c:axId val="164629888"/>
      </c:barChart>
      <c:catAx>
        <c:axId val="164628352"/>
        <c:scaling>
          <c:orientation val="minMax"/>
        </c:scaling>
        <c:delete val="1"/>
        <c:axPos val="b"/>
        <c:tickLblPos val="none"/>
        <c:crossAx val="164629888"/>
        <c:crosses val="autoZero"/>
        <c:auto val="1"/>
        <c:lblAlgn val="ctr"/>
        <c:lblOffset val="100"/>
      </c:catAx>
      <c:valAx>
        <c:axId val="164629888"/>
        <c:scaling>
          <c:orientation val="minMax"/>
          <c:max val="10"/>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4628352"/>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PASSENGERS</a:t>
            </a:r>
          </a:p>
        </c:rich>
      </c:tx>
      <c:layout>
        <c:manualLayout>
          <c:xMode val="edge"/>
          <c:yMode val="edge"/>
          <c:x val="0.66441666666666666"/>
          <c:y val="0.42592644273896202"/>
        </c:manualLayout>
      </c:layout>
      <c:overlay val="1"/>
      <c:spPr>
        <a:solidFill>
          <a:schemeClr val="bg1"/>
        </a:solidFill>
      </c:spPr>
    </c:title>
    <c:plotArea>
      <c:layout>
        <c:manualLayout>
          <c:layoutTarget val="inner"/>
          <c:xMode val="edge"/>
          <c:yMode val="edge"/>
          <c:x val="6.0182852143482062E-2"/>
          <c:y val="8.4940456823062546E-2"/>
          <c:w val="0.88715748031496056"/>
          <c:h val="0.8507693976269497"/>
        </c:manualLayout>
      </c:layout>
      <c:barChart>
        <c:barDir val="col"/>
        <c:grouping val="clustered"/>
        <c:ser>
          <c:idx val="0"/>
          <c:order val="0"/>
          <c:tx>
            <c:strRef>
              <c:f>'fig10'!$F$7</c:f>
              <c:strCache>
                <c:ptCount val="1"/>
                <c:pt idx="0">
                  <c:v>PASSENGERS</c:v>
                </c:pt>
              </c:strCache>
            </c:strRef>
          </c:tx>
          <c:cat>
            <c:strRef>
              <c:f>'fig10'!$B$8:$B$24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'fig10'!$F$8:$F$24</c:f>
              <c:numCache>
                <c:formatCode>General</c:formatCode>
                <c:ptCount val="17"/>
                <c:pt idx="0">
                  <c:v>0.6</c:v>
                </c:pt>
                <c:pt idx="1">
                  <c:v>1.4</c:v>
                </c:pt>
                <c:pt idx="2">
                  <c:v>1.7</c:v>
                </c:pt>
                <c:pt idx="3">
                  <c:v>3.8</c:v>
                </c:pt>
                <c:pt idx="4">
                  <c:v>3.3</c:v>
                </c:pt>
                <c:pt idx="5">
                  <c:v>1.9</c:v>
                </c:pt>
                <c:pt idx="6">
                  <c:v>1.3</c:v>
                </c:pt>
                <c:pt idx="7">
                  <c:v>0.8</c:v>
                </c:pt>
                <c:pt idx="8">
                  <c:v>0.7</c:v>
                </c:pt>
                <c:pt idx="9">
                  <c:v>0.8</c:v>
                </c:pt>
                <c:pt idx="10">
                  <c:v>0.7</c:v>
                </c:pt>
                <c:pt idx="11">
                  <c:v>0.6</c:v>
                </c:pt>
                <c:pt idx="12">
                  <c:v>0.6</c:v>
                </c:pt>
                <c:pt idx="13">
                  <c:v>0.5</c:v>
                </c:pt>
                <c:pt idx="14">
                  <c:v>0.3</c:v>
                </c:pt>
                <c:pt idx="15">
                  <c:v>0.2</c:v>
                </c:pt>
                <c:pt idx="16">
                  <c:v>0.4</c:v>
                </c:pt>
              </c:numCache>
            </c:numRef>
          </c:val>
        </c:ser>
        <c:axId val="164657792"/>
        <c:axId val="164671872"/>
      </c:barChart>
      <c:catAx>
        <c:axId val="164657792"/>
        <c:scaling>
          <c:orientation val="minMax"/>
        </c:scaling>
        <c:delete val="1"/>
        <c:axPos val="b"/>
        <c:tickLblPos val="none"/>
        <c:crossAx val="164671872"/>
        <c:crosses val="autoZero"/>
        <c:auto val="1"/>
        <c:lblAlgn val="ctr"/>
        <c:lblOffset val="100"/>
      </c:catAx>
      <c:valAx>
        <c:axId val="164671872"/>
        <c:scaling>
          <c:orientation val="minMax"/>
          <c:max val="10"/>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4657792"/>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100" b="1"/>
              <a:t>Figure 10: Percentage of all road injuries by age and type of road user</a:t>
            </a:r>
          </a:p>
        </c:rich>
      </c:tx>
      <c:layout>
        <c:manualLayout>
          <c:xMode val="edge"/>
          <c:yMode val="edge"/>
          <c:x val="0.18604155730533709"/>
          <c:y val="2.1575069613760253E-2"/>
        </c:manualLayout>
      </c:layout>
      <c:spPr>
        <a:solidFill>
          <a:schemeClr val="bg1"/>
        </a:solidFill>
      </c:spPr>
    </c:title>
    <c:plotArea>
      <c:layout>
        <c:manualLayout>
          <c:layoutTarget val="inner"/>
          <c:xMode val="edge"/>
          <c:yMode val="edge"/>
          <c:x val="6.0182852143482062E-2"/>
          <c:y val="0.26680630940549932"/>
          <c:w val="0.88715748031496056"/>
          <c:h val="0.66890366859482586"/>
        </c:manualLayout>
      </c:layout>
      <c:barChart>
        <c:barDir val="col"/>
        <c:grouping val="clustered"/>
        <c:ser>
          <c:idx val="0"/>
          <c:order val="0"/>
          <c:tx>
            <c:strRef>
              <c:f>'fig10'!$G$7</c:f>
              <c:strCache>
                <c:ptCount val="1"/>
                <c:pt idx="0">
                  <c:v>DRIVERS</c:v>
                </c:pt>
              </c:strCache>
            </c:strRef>
          </c:tx>
          <c:cat>
            <c:strRef>
              <c:f>'fig10'!$B$8:$B$24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'fig10'!$G$8:$G$24</c:f>
              <c:numCache>
                <c:formatCode>General</c:formatCode>
                <c:ptCount val="17"/>
                <c:pt idx="0">
                  <c:v>0</c:v>
                </c:pt>
                <c:pt idx="1">
                  <c:v>0</c:v>
                </c:pt>
                <c:pt idx="2">
                  <c:v>0.2</c:v>
                </c:pt>
                <c:pt idx="3">
                  <c:v>6.6</c:v>
                </c:pt>
                <c:pt idx="4">
                  <c:v>9.1</c:v>
                </c:pt>
                <c:pt idx="5">
                  <c:v>7</c:v>
                </c:pt>
                <c:pt idx="6">
                  <c:v>4.8</c:v>
                </c:pt>
                <c:pt idx="7">
                  <c:v>4.0999999999999996</c:v>
                </c:pt>
                <c:pt idx="8">
                  <c:v>4</c:v>
                </c:pt>
                <c:pt idx="9" formatCode="0.0">
                  <c:v>4.0999999999999996</c:v>
                </c:pt>
                <c:pt idx="10">
                  <c:v>3.6</c:v>
                </c:pt>
                <c:pt idx="11">
                  <c:v>3.3</c:v>
                </c:pt>
                <c:pt idx="12">
                  <c:v>2.8</c:v>
                </c:pt>
                <c:pt idx="13">
                  <c:v>2</c:v>
                </c:pt>
                <c:pt idx="14">
                  <c:v>1.5</c:v>
                </c:pt>
                <c:pt idx="15">
                  <c:v>1.4</c:v>
                </c:pt>
                <c:pt idx="16">
                  <c:v>1.8</c:v>
                </c:pt>
              </c:numCache>
            </c:numRef>
          </c:val>
        </c:ser>
        <c:axId val="164707712"/>
        <c:axId val="164713600"/>
      </c:barChart>
      <c:catAx>
        <c:axId val="164707712"/>
        <c:scaling>
          <c:orientation val="minMax"/>
        </c:scaling>
        <c:delete val="1"/>
        <c:axPos val="b"/>
        <c:tickLblPos val="none"/>
        <c:crossAx val="164713600"/>
        <c:crosses val="autoZero"/>
        <c:auto val="1"/>
        <c:lblAlgn val="ctr"/>
        <c:lblOffset val="100"/>
      </c:catAx>
      <c:valAx>
        <c:axId val="164713600"/>
        <c:scaling>
          <c:orientation val="minMax"/>
          <c:max val="10"/>
        </c:scaling>
        <c:axPos val="l"/>
        <c:majorGridlines>
          <c:spPr>
            <a:ln>
              <a:prstDash val="sysDot"/>
            </a:ln>
          </c:spPr>
        </c:majorGridlines>
        <c:title>
          <c:tx>
            <c:rich>
              <a:bodyPr rot="0" vert="horz"/>
              <a:lstStyle/>
              <a:p>
                <a:pPr algn="ctr">
                  <a:defRPr sz="1000" b="1" i="0" u="none" strike="noStrike" baseline="0">
                    <a:solidFill>
                      <a:srgbClr val="000000"/>
                    </a:solidFill>
                    <a:latin typeface="Arial"/>
                    <a:ea typeface="Arial"/>
                    <a:cs typeface="Arial"/>
                  </a:defRPr>
                </a:pPr>
                <a:r>
                  <a:rPr lang="en-NZ"/>
                  <a:t>Percent of injuries</a:t>
                </a:r>
              </a:p>
            </c:rich>
          </c:tx>
          <c:layout>
            <c:manualLayout>
              <c:xMode val="edge"/>
              <c:yMode val="edge"/>
              <c:x val="1.1111111111111125E-2"/>
              <c:y val="4.8171389743794667E-2"/>
            </c:manualLayout>
          </c:layout>
        </c:title>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4707712"/>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400" b="1" i="0" u="none" strike="noStrike" baseline="0">
                <a:solidFill>
                  <a:srgbClr val="000000"/>
                </a:solidFill>
                <a:latin typeface="Arial"/>
                <a:ea typeface="Arial"/>
                <a:cs typeface="Arial"/>
              </a:defRPr>
            </a:pPr>
            <a:r>
              <a:rPr lang="en-NZ"/>
              <a:t>Figure 11
Type of road user killed and injured</a:t>
            </a:r>
          </a:p>
        </c:rich>
      </c:tx>
      <c:layout>
        <c:manualLayout>
          <c:xMode val="edge"/>
          <c:yMode val="edge"/>
          <c:x val="0.15281933508311502"/>
          <c:y val="1.6967124392469862E-2"/>
        </c:manualLayout>
      </c:layout>
    </c:title>
    <c:plotArea>
      <c:layout>
        <c:manualLayout>
          <c:layoutTarget val="inner"/>
          <c:xMode val="edge"/>
          <c:yMode val="edge"/>
          <c:x val="0.22190507436570428"/>
          <c:y val="0.19885714285714318"/>
          <c:w val="0.66854352580927379"/>
          <c:h val="0.67714208696885991"/>
        </c:manualLayout>
      </c:layout>
      <c:barChart>
        <c:barDir val="bar"/>
        <c:grouping val="clustered"/>
        <c:ser>
          <c:idx val="0"/>
          <c:order val="0"/>
          <c:tx>
            <c:strRef>
              <c:f>'TABLE7&amp;fig11'!$T$18</c:f>
              <c:strCache>
                <c:ptCount val="1"/>
                <c:pt idx="0">
                  <c:v>Killed</c:v>
                </c:pt>
              </c:strCache>
            </c:strRef>
          </c:tx>
          <c:spPr>
            <a:solidFill>
              <a:schemeClr val="tx1">
                <a:lumMod val="85000"/>
                <a:lumOff val="15000"/>
              </a:schemeClr>
            </a:solidFill>
          </c:spPr>
          <c:dLbls>
            <c:numFmt formatCode="#,##0" sourceLinked="0"/>
            <c:txPr>
              <a:bodyPr/>
              <a:lstStyle/>
              <a:p>
                <a:pPr>
                  <a:defRPr sz="1000" b="0" i="0" u="none" strike="noStrike" baseline="0">
                    <a:solidFill>
                      <a:srgbClr val="000000"/>
                    </a:solidFill>
                    <a:latin typeface="Arial"/>
                    <a:ea typeface="Arial"/>
                    <a:cs typeface="Arial"/>
                  </a:defRPr>
                </a:pPr>
                <a:endParaRPr lang="en-US"/>
              </a:p>
            </c:txPr>
            <c:dLblPos val="outEnd"/>
            <c:showVal val="1"/>
          </c:dLbls>
          <c:cat>
            <c:strRef>
              <c:f>'TABLE7&amp;fig11'!$P$19:$P$23</c:f>
              <c:strCache>
                <c:ptCount val="5"/>
                <c:pt idx="0">
                  <c:v>Cyclist</c:v>
                </c:pt>
                <c:pt idx="1">
                  <c:v>Pedestrian</c:v>
                </c:pt>
                <c:pt idx="2">
                  <c:v>Motorcyclist</c:v>
                </c:pt>
                <c:pt idx="3">
                  <c:v>Passenger</c:v>
                </c:pt>
                <c:pt idx="4">
                  <c:v>Driver</c:v>
                </c:pt>
              </c:strCache>
            </c:strRef>
          </c:cat>
          <c:val>
            <c:numRef>
              <c:f>'TABLE7&amp;fig11'!$T$19:$T$23</c:f>
              <c:numCache>
                <c:formatCode>0.0</c:formatCode>
                <c:ptCount val="5"/>
                <c:pt idx="0">
                  <c:v>1.524390243902439</c:v>
                </c:pt>
                <c:pt idx="1">
                  <c:v>7.6219512195121952</c:v>
                </c:pt>
                <c:pt idx="2">
                  <c:v>15.853658536585366</c:v>
                </c:pt>
                <c:pt idx="3">
                  <c:v>23.475609756097562</c:v>
                </c:pt>
                <c:pt idx="4">
                  <c:v>50.304878048780488</c:v>
                </c:pt>
              </c:numCache>
            </c:numRef>
          </c:val>
        </c:ser>
        <c:ser>
          <c:idx val="1"/>
          <c:order val="1"/>
          <c:tx>
            <c:strRef>
              <c:f>'TABLE7&amp;fig11'!$U$18</c:f>
              <c:strCache>
                <c:ptCount val="1"/>
                <c:pt idx="0">
                  <c:v>Injured</c:v>
                </c:pt>
              </c:strCache>
            </c:strRef>
          </c:tx>
          <c:spPr>
            <a:solidFill>
              <a:schemeClr val="bg1">
                <a:lumMod val="65000"/>
              </a:schemeClr>
            </a:solidFill>
          </c:spPr>
          <c:dLbls>
            <c:numFmt formatCode="#,##0" sourceLinked="0"/>
            <c:txPr>
              <a:bodyPr/>
              <a:lstStyle/>
              <a:p>
                <a:pPr>
                  <a:defRPr sz="1000" b="0" i="0" u="none" strike="noStrike" baseline="0">
                    <a:solidFill>
                      <a:srgbClr val="000000"/>
                    </a:solidFill>
                    <a:latin typeface="Arial"/>
                    <a:ea typeface="Arial"/>
                    <a:cs typeface="Arial"/>
                  </a:defRPr>
                </a:pPr>
                <a:endParaRPr lang="en-US"/>
              </a:p>
            </c:txPr>
            <c:dLblPos val="outEnd"/>
            <c:showVal val="1"/>
          </c:dLbls>
          <c:cat>
            <c:strRef>
              <c:f>'TABLE7&amp;fig11'!$P$19:$P$23</c:f>
              <c:strCache>
                <c:ptCount val="5"/>
                <c:pt idx="0">
                  <c:v>Cyclist</c:v>
                </c:pt>
                <c:pt idx="1">
                  <c:v>Pedestrian</c:v>
                </c:pt>
                <c:pt idx="2">
                  <c:v>Motorcyclist</c:v>
                </c:pt>
                <c:pt idx="3">
                  <c:v>Passenger</c:v>
                </c:pt>
                <c:pt idx="4">
                  <c:v>Driver</c:v>
                </c:pt>
              </c:strCache>
            </c:strRef>
          </c:cat>
          <c:val>
            <c:numRef>
              <c:f>'TABLE7&amp;fig11'!$U$19:$U$23</c:f>
              <c:numCache>
                <c:formatCode>0.0</c:formatCode>
                <c:ptCount val="5"/>
                <c:pt idx="0">
                  <c:v>5.8365446371226719</c:v>
                </c:pt>
                <c:pt idx="1">
                  <c:v>6.6795118818240207</c:v>
                </c:pt>
                <c:pt idx="2">
                  <c:v>9.6740526653821455</c:v>
                </c:pt>
                <c:pt idx="3">
                  <c:v>20.704881181759795</c:v>
                </c:pt>
                <c:pt idx="4">
                  <c:v>56.59120102761721</c:v>
                </c:pt>
              </c:numCache>
            </c:numRef>
          </c:val>
        </c:ser>
        <c:axId val="164776576"/>
        <c:axId val="164815232"/>
      </c:barChart>
      <c:catAx>
        <c:axId val="164776576"/>
        <c:scaling>
          <c:orientation val="minMax"/>
        </c:scaling>
        <c:axPos val="l"/>
        <c:numFmt formatCode="General" sourceLinked="1"/>
        <c:tickLblPos val="nextTo"/>
        <c:txPr>
          <a:bodyPr rot="0" vert="horz"/>
          <a:lstStyle/>
          <a:p>
            <a:pPr>
              <a:defRPr sz="1100" b="0" i="0" u="none" strike="noStrike" baseline="0">
                <a:solidFill>
                  <a:srgbClr val="000000"/>
                </a:solidFill>
                <a:latin typeface="Arial"/>
                <a:ea typeface="Arial"/>
                <a:cs typeface="Arial"/>
              </a:defRPr>
            </a:pPr>
            <a:endParaRPr lang="en-US"/>
          </a:p>
        </c:txPr>
        <c:crossAx val="164815232"/>
        <c:crosses val="autoZero"/>
        <c:auto val="1"/>
        <c:lblAlgn val="ctr"/>
        <c:lblOffset val="100"/>
      </c:catAx>
      <c:valAx>
        <c:axId val="164815232"/>
        <c:scaling>
          <c:orientation val="minMax"/>
        </c:scaling>
        <c:axPos val="b"/>
        <c:majorGridlines>
          <c:spPr>
            <a:ln>
              <a:solidFill>
                <a:schemeClr val="bg1">
                  <a:lumMod val="7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en-NZ"/>
                  <a:t>Percent of deaths/injuries</a:t>
                </a:r>
              </a:p>
            </c:rich>
          </c:tx>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164776576"/>
        <c:crosses val="autoZero"/>
        <c:crossBetween val="between"/>
      </c:valAx>
    </c:plotArea>
    <c:legend>
      <c:legendPos val="r"/>
      <c:layout>
        <c:manualLayout>
          <c:xMode val="edge"/>
          <c:yMode val="edge"/>
          <c:x val="0.70081671041119864"/>
          <c:y val="0.487647062985052"/>
          <c:w val="0.14084995625546828"/>
          <c:h val="0.13093335031234343"/>
        </c:manualLayout>
      </c:layout>
      <c:txPr>
        <a:bodyPr/>
        <a:lstStyle/>
        <a:p>
          <a:pPr>
            <a:defRPr sz="925"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400" b="1" i="0" u="none" strike="noStrike" baseline="0">
                <a:solidFill>
                  <a:srgbClr val="000000"/>
                </a:solidFill>
                <a:latin typeface="Arial"/>
                <a:ea typeface="Arial"/>
                <a:cs typeface="Arial"/>
              </a:defRPr>
            </a:pPr>
            <a:r>
              <a:rPr lang="en-NZ"/>
              <a:t>Figure 12
Crash movements by crash severity </a:t>
            </a:r>
          </a:p>
        </c:rich>
      </c:tx>
      <c:layout>
        <c:manualLayout>
          <c:xMode val="edge"/>
          <c:yMode val="edge"/>
          <c:x val="0.27905201198962593"/>
          <c:y val="3.3325543044983454E-2"/>
        </c:manualLayout>
      </c:layout>
    </c:title>
    <c:plotArea>
      <c:layout>
        <c:manualLayout>
          <c:layoutTarget val="inner"/>
          <c:xMode val="edge"/>
          <c:yMode val="edge"/>
          <c:x val="0.31912729658792682"/>
          <c:y val="0.15028402870406229"/>
          <c:w val="0.57132130358705169"/>
          <c:h val="0.7257151872409392"/>
        </c:manualLayout>
      </c:layout>
      <c:barChart>
        <c:barDir val="bar"/>
        <c:grouping val="clustered"/>
        <c:ser>
          <c:idx val="0"/>
          <c:order val="0"/>
          <c:tx>
            <c:strRef>
              <c:f>'TABLE9&amp;fig12'!$X$9</c:f>
              <c:strCache>
                <c:ptCount val="1"/>
                <c:pt idx="0">
                  <c:v>Fatal</c:v>
                </c:pt>
              </c:strCache>
            </c:strRef>
          </c:tx>
          <c:spPr>
            <a:solidFill>
              <a:schemeClr val="tx1">
                <a:lumMod val="85000"/>
                <a:lumOff val="15000"/>
              </a:schemeClr>
            </a:solidFill>
          </c:spPr>
          <c:dLbls>
            <c:numFmt formatCode="#,##0" sourceLinked="0"/>
            <c:txPr>
              <a:bodyPr/>
              <a:lstStyle/>
              <a:p>
                <a:pPr>
                  <a:defRPr sz="1000" b="0" i="0" u="none" strike="noStrike" baseline="0">
                    <a:solidFill>
                      <a:srgbClr val="000000"/>
                    </a:solidFill>
                    <a:latin typeface="Arial"/>
                    <a:ea typeface="Arial"/>
                    <a:cs typeface="Arial"/>
                  </a:defRPr>
                </a:pPr>
                <a:endParaRPr lang="en-US"/>
              </a:p>
            </c:txPr>
            <c:dLblPos val="outEnd"/>
            <c:showVal val="1"/>
          </c:dLbls>
          <c:cat>
            <c:strRef>
              <c:f>'TABLE9&amp;fig12'!$S$10:$S$24</c:f>
              <c:strCache>
                <c:ptCount val="15"/>
                <c:pt idx="0">
                  <c:v>Miscellaneous                </c:v>
                </c:pt>
                <c:pt idx="1">
                  <c:v>Pedestrian other             </c:v>
                </c:pt>
                <c:pt idx="2">
                  <c:v>Pedestrian crossing road     </c:v>
                </c:pt>
                <c:pt idx="3">
                  <c:v>Manoeuvring                  </c:v>
                </c:pt>
                <c:pt idx="4">
                  <c:v>Right turn against           </c:v>
                </c:pt>
                <c:pt idx="5">
                  <c:v>Merging                      </c:v>
                </c:pt>
                <c:pt idx="6">
                  <c:v>Crossing vehicle turning     </c:v>
                </c:pt>
                <c:pt idx="7">
                  <c:v>Crossing no turns            </c:v>
                </c:pt>
                <c:pt idx="8">
                  <c:v>Turning versus same direction</c:v>
                </c:pt>
                <c:pt idx="9">
                  <c:v>Rear end                     </c:v>
                </c:pt>
                <c:pt idx="10">
                  <c:v>Obstruction                  </c:v>
                </c:pt>
                <c:pt idx="11">
                  <c:v>Lost control while cornering </c:v>
                </c:pt>
                <c:pt idx="12">
                  <c:v>Lost control on straight     </c:v>
                </c:pt>
                <c:pt idx="13">
                  <c:v>Head on                      </c:v>
                </c:pt>
                <c:pt idx="14">
                  <c:v>Overtaking or lane change    </c:v>
                </c:pt>
              </c:strCache>
            </c:strRef>
          </c:cat>
          <c:val>
            <c:numRef>
              <c:f>'TABLE9&amp;fig12'!$X$10:$X$24</c:f>
              <c:numCache>
                <c:formatCode>0.0</c:formatCode>
                <c:ptCount val="15"/>
                <c:pt idx="0">
                  <c:v>1.7482517482517483</c:v>
                </c:pt>
                <c:pt idx="1">
                  <c:v>4.5454545454545459</c:v>
                </c:pt>
                <c:pt idx="2">
                  <c:v>3.4965034965034967</c:v>
                </c:pt>
                <c:pt idx="3">
                  <c:v>1.7482517482517483</c:v>
                </c:pt>
                <c:pt idx="4">
                  <c:v>3.4965034965034967</c:v>
                </c:pt>
                <c:pt idx="5">
                  <c:v>0.69930069930069927</c:v>
                </c:pt>
                <c:pt idx="6">
                  <c:v>4.895104895104895</c:v>
                </c:pt>
                <c:pt idx="7">
                  <c:v>3.1468531468531467</c:v>
                </c:pt>
                <c:pt idx="8">
                  <c:v>1.3986013986013985</c:v>
                </c:pt>
                <c:pt idx="9">
                  <c:v>2.4475524475524475</c:v>
                </c:pt>
                <c:pt idx="10">
                  <c:v>2.0979020979020979</c:v>
                </c:pt>
                <c:pt idx="11">
                  <c:v>27.972027972027973</c:v>
                </c:pt>
                <c:pt idx="12">
                  <c:v>11.188811188811188</c:v>
                </c:pt>
                <c:pt idx="13">
                  <c:v>25.174825174825173</c:v>
                </c:pt>
                <c:pt idx="14">
                  <c:v>5.9440559440559442</c:v>
                </c:pt>
              </c:numCache>
            </c:numRef>
          </c:val>
        </c:ser>
        <c:ser>
          <c:idx val="1"/>
          <c:order val="1"/>
          <c:tx>
            <c:strRef>
              <c:f>'TABLE9&amp;fig12'!$W$9</c:f>
              <c:strCache>
                <c:ptCount val="1"/>
                <c:pt idx="0">
                  <c:v>Injury</c:v>
                </c:pt>
              </c:strCache>
            </c:strRef>
          </c:tx>
          <c:spPr>
            <a:solidFill>
              <a:schemeClr val="bg1">
                <a:lumMod val="65000"/>
              </a:schemeClr>
            </a:solidFill>
          </c:spPr>
          <c:dLbls>
            <c:numFmt formatCode="#,##0" sourceLinked="0"/>
            <c:txPr>
              <a:bodyPr/>
              <a:lstStyle/>
              <a:p>
                <a:pPr>
                  <a:defRPr sz="1000" b="0" i="0" u="none" strike="noStrike" baseline="0">
                    <a:solidFill>
                      <a:srgbClr val="000000"/>
                    </a:solidFill>
                    <a:latin typeface="Arial"/>
                    <a:ea typeface="Arial"/>
                    <a:cs typeface="Arial"/>
                  </a:defRPr>
                </a:pPr>
                <a:endParaRPr lang="en-US"/>
              </a:p>
            </c:txPr>
            <c:dLblPos val="outEnd"/>
            <c:showVal val="1"/>
          </c:dLbls>
          <c:cat>
            <c:strRef>
              <c:f>'TABLE9&amp;fig12'!$S$10:$S$24</c:f>
              <c:strCache>
                <c:ptCount val="15"/>
                <c:pt idx="0">
                  <c:v>Miscellaneous                </c:v>
                </c:pt>
                <c:pt idx="1">
                  <c:v>Pedestrian other             </c:v>
                </c:pt>
                <c:pt idx="2">
                  <c:v>Pedestrian crossing road     </c:v>
                </c:pt>
                <c:pt idx="3">
                  <c:v>Manoeuvring                  </c:v>
                </c:pt>
                <c:pt idx="4">
                  <c:v>Right turn against           </c:v>
                </c:pt>
                <c:pt idx="5">
                  <c:v>Merging                      </c:v>
                </c:pt>
                <c:pt idx="6">
                  <c:v>Crossing vehicle turning     </c:v>
                </c:pt>
                <c:pt idx="7">
                  <c:v>Crossing no turns            </c:v>
                </c:pt>
                <c:pt idx="8">
                  <c:v>Turning versus same direction</c:v>
                </c:pt>
                <c:pt idx="9">
                  <c:v>Rear end                     </c:v>
                </c:pt>
                <c:pt idx="10">
                  <c:v>Obstruction                  </c:v>
                </c:pt>
                <c:pt idx="11">
                  <c:v>Lost control while cornering </c:v>
                </c:pt>
                <c:pt idx="12">
                  <c:v>Lost control on straight     </c:v>
                </c:pt>
                <c:pt idx="13">
                  <c:v>Head on                      </c:v>
                </c:pt>
                <c:pt idx="14">
                  <c:v>Overtaking or lane change    </c:v>
                </c:pt>
              </c:strCache>
            </c:strRef>
          </c:cat>
          <c:val>
            <c:numRef>
              <c:f>'TABLE9&amp;fig12'!$W$10:$W$24</c:f>
              <c:numCache>
                <c:formatCode>0.0</c:formatCode>
                <c:ptCount val="15"/>
                <c:pt idx="0">
                  <c:v>0.67134889485643467</c:v>
                </c:pt>
                <c:pt idx="1">
                  <c:v>2.6027680231357158</c:v>
                </c:pt>
                <c:pt idx="2">
                  <c:v>5.6186738277215449</c:v>
                </c:pt>
                <c:pt idx="3">
                  <c:v>4.141706259037389</c:v>
                </c:pt>
                <c:pt idx="4">
                  <c:v>6.9097293947531497</c:v>
                </c:pt>
                <c:pt idx="5">
                  <c:v>2.2516009089031193</c:v>
                </c:pt>
                <c:pt idx="6">
                  <c:v>6.5998760586655649</c:v>
                </c:pt>
                <c:pt idx="7">
                  <c:v>6.0731253873166704</c:v>
                </c:pt>
                <c:pt idx="8">
                  <c:v>4.2553191489361701</c:v>
                </c:pt>
                <c:pt idx="9">
                  <c:v>11.567857880603182</c:v>
                </c:pt>
                <c:pt idx="10">
                  <c:v>4.2553191489361701</c:v>
                </c:pt>
                <c:pt idx="11">
                  <c:v>22.898161536872546</c:v>
                </c:pt>
                <c:pt idx="12">
                  <c:v>13.230737450939888</c:v>
                </c:pt>
                <c:pt idx="13">
                  <c:v>5.4224333815327412</c:v>
                </c:pt>
                <c:pt idx="14">
                  <c:v>3.5013426977897129</c:v>
                </c:pt>
              </c:numCache>
            </c:numRef>
          </c:val>
        </c:ser>
        <c:gapWidth val="26"/>
        <c:axId val="165566720"/>
        <c:axId val="165576704"/>
      </c:barChart>
      <c:catAx>
        <c:axId val="165566720"/>
        <c:scaling>
          <c:orientation val="minMax"/>
        </c:scaling>
        <c:axPos val="l"/>
        <c:numFmt formatCode="General" sourceLinked="1"/>
        <c:tickLblPos val="nextTo"/>
        <c:txPr>
          <a:bodyPr rot="0" vert="horz"/>
          <a:lstStyle/>
          <a:p>
            <a:pPr>
              <a:defRPr sz="1100" b="0" i="0" u="none" strike="noStrike" baseline="0">
                <a:solidFill>
                  <a:srgbClr val="000000"/>
                </a:solidFill>
                <a:latin typeface="Arial"/>
                <a:ea typeface="Arial"/>
                <a:cs typeface="Arial"/>
              </a:defRPr>
            </a:pPr>
            <a:endParaRPr lang="en-US"/>
          </a:p>
        </c:txPr>
        <c:crossAx val="165576704"/>
        <c:crosses val="autoZero"/>
        <c:auto val="1"/>
        <c:lblAlgn val="ctr"/>
        <c:lblOffset val="100"/>
      </c:catAx>
      <c:valAx>
        <c:axId val="165576704"/>
        <c:scaling>
          <c:orientation val="minMax"/>
        </c:scaling>
        <c:axPos val="b"/>
        <c:majorGridlines>
          <c:spPr>
            <a:ln>
              <a:solidFill>
                <a:schemeClr val="bg1">
                  <a:lumMod val="7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en-NZ"/>
                  <a:t>Percent of crashes</a:t>
                </a:r>
              </a:p>
            </c:rich>
          </c:tx>
          <c:layout>
            <c:manualLayout>
              <c:xMode val="edge"/>
              <c:yMode val="edge"/>
              <c:x val="0.51062619391510966"/>
              <c:y val="0.92969621515757284"/>
            </c:manualLayout>
          </c:layout>
        </c:title>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165566720"/>
        <c:crosses val="autoZero"/>
        <c:crossBetween val="between"/>
      </c:valAx>
    </c:plotArea>
    <c:legend>
      <c:legendPos val="r"/>
      <c:layout>
        <c:manualLayout>
          <c:xMode val="edge"/>
          <c:yMode val="edge"/>
          <c:x val="0.79351892403982049"/>
          <c:y val="0.46539386460187632"/>
          <c:w val="0.10337464473745506"/>
          <c:h val="9.9408156504708634E-2"/>
        </c:manualLayout>
      </c:layout>
      <c:spPr>
        <a:solidFill>
          <a:schemeClr val="bg1"/>
        </a:solidFill>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13
Percentage of road injuries by month and type of road user</a:t>
            </a:r>
          </a:p>
        </c:rich>
      </c:tx>
      <c:layout>
        <c:manualLayout>
          <c:xMode val="edge"/>
          <c:yMode val="edge"/>
          <c:x val="0.18648395694724246"/>
          <c:y val="4.1444856157686165E-2"/>
        </c:manualLayout>
      </c:layout>
      <c:spPr>
        <a:noFill/>
        <a:ln w="25400">
          <a:noFill/>
        </a:ln>
      </c:spPr>
    </c:title>
    <c:plotArea>
      <c:layout>
        <c:manualLayout>
          <c:layoutTarget val="inner"/>
          <c:xMode val="edge"/>
          <c:yMode val="edge"/>
          <c:x val="8.4715728363412235E-2"/>
          <c:y val="0.18962585559158046"/>
          <c:w val="0.74056142207030362"/>
          <c:h val="0.59429365446966187"/>
        </c:manualLayout>
      </c:layout>
      <c:barChart>
        <c:barDir val="col"/>
        <c:grouping val="clustered"/>
        <c:ser>
          <c:idx val="0"/>
          <c:order val="0"/>
          <c:tx>
            <c:strRef>
              <c:f>'Table10 &amp;fig13'!$C$32</c:f>
              <c:strCache>
                <c:ptCount val="1"/>
                <c:pt idx="0">
                  <c:v>Driver</c:v>
                </c:pt>
              </c:strCache>
            </c:strRef>
          </c:tx>
          <c:spPr>
            <a:solidFill>
              <a:schemeClr val="bg1">
                <a:lumMod val="65000"/>
              </a:schemeClr>
            </a:solidFill>
            <a:ln w="12700">
              <a:solidFill>
                <a:srgbClr val="000000"/>
              </a:solidFill>
              <a:prstDash val="solid"/>
            </a:ln>
          </c:spPr>
          <c:cat>
            <c:strRef>
              <c:f>'Table10 &amp;fig13'!$B$34:$B$45</c:f>
              <c:strCache>
                <c:ptCount val="12"/>
                <c:pt idx="0">
                  <c:v>Jan  </c:v>
                </c:pt>
                <c:pt idx="1">
                  <c:v>Feb  </c:v>
                </c:pt>
                <c:pt idx="2">
                  <c:v>Mar  </c:v>
                </c:pt>
                <c:pt idx="3">
                  <c:v>Apr  </c:v>
                </c:pt>
                <c:pt idx="4">
                  <c:v>May  </c:v>
                </c:pt>
                <c:pt idx="5">
                  <c:v>Jun  </c:v>
                </c:pt>
                <c:pt idx="6">
                  <c:v>Jul  </c:v>
                </c:pt>
                <c:pt idx="7">
                  <c:v>Aug  </c:v>
                </c:pt>
                <c:pt idx="8">
                  <c:v>Sep  </c:v>
                </c:pt>
                <c:pt idx="9">
                  <c:v>Oct  </c:v>
                </c:pt>
                <c:pt idx="10">
                  <c:v>Nov  </c:v>
                </c:pt>
                <c:pt idx="11">
                  <c:v>Dec  </c:v>
                </c:pt>
              </c:strCache>
            </c:strRef>
          </c:cat>
          <c:val>
            <c:numRef>
              <c:f>'Table10 &amp;fig13'!$C$34:$C$45</c:f>
              <c:numCache>
                <c:formatCode>General</c:formatCode>
                <c:ptCount val="12"/>
                <c:pt idx="0">
                  <c:v>4.62</c:v>
                </c:pt>
                <c:pt idx="1">
                  <c:v>4.58</c:v>
                </c:pt>
                <c:pt idx="2">
                  <c:v>4.45</c:v>
                </c:pt>
                <c:pt idx="3">
                  <c:v>4.42</c:v>
                </c:pt>
                <c:pt idx="4">
                  <c:v>5.31</c:v>
                </c:pt>
                <c:pt idx="5">
                  <c:v>4.16</c:v>
                </c:pt>
                <c:pt idx="6">
                  <c:v>4.2699999999999996</c:v>
                </c:pt>
                <c:pt idx="7">
                  <c:v>4.47</c:v>
                </c:pt>
                <c:pt idx="8">
                  <c:v>4.46</c:v>
                </c:pt>
                <c:pt idx="9">
                  <c:v>4.7300000000000004</c:v>
                </c:pt>
                <c:pt idx="10">
                  <c:v>5.34</c:v>
                </c:pt>
                <c:pt idx="11">
                  <c:v>5.6</c:v>
                </c:pt>
              </c:numCache>
            </c:numRef>
          </c:val>
        </c:ser>
        <c:ser>
          <c:idx val="1"/>
          <c:order val="1"/>
          <c:tx>
            <c:strRef>
              <c:f>'Table10 &amp;fig13'!$D$32</c:f>
              <c:strCache>
                <c:ptCount val="1"/>
                <c:pt idx="0">
                  <c:v>Passenger</c:v>
                </c:pt>
              </c:strCache>
            </c:strRef>
          </c:tx>
          <c:spPr>
            <a:solidFill>
              <a:srgbClr val="333333"/>
            </a:solidFill>
            <a:ln w="12700">
              <a:solidFill>
                <a:srgbClr val="000000"/>
              </a:solidFill>
              <a:prstDash val="solid"/>
            </a:ln>
          </c:spPr>
          <c:cat>
            <c:strRef>
              <c:f>'Table10 &amp;fig13'!$B$34:$B$45</c:f>
              <c:strCache>
                <c:ptCount val="12"/>
                <c:pt idx="0">
                  <c:v>Jan  </c:v>
                </c:pt>
                <c:pt idx="1">
                  <c:v>Feb  </c:v>
                </c:pt>
                <c:pt idx="2">
                  <c:v>Mar  </c:v>
                </c:pt>
                <c:pt idx="3">
                  <c:v>Apr  </c:v>
                </c:pt>
                <c:pt idx="4">
                  <c:v>May  </c:v>
                </c:pt>
                <c:pt idx="5">
                  <c:v>Jun  </c:v>
                </c:pt>
                <c:pt idx="6">
                  <c:v>Jul  </c:v>
                </c:pt>
                <c:pt idx="7">
                  <c:v>Aug  </c:v>
                </c:pt>
                <c:pt idx="8">
                  <c:v>Sep  </c:v>
                </c:pt>
                <c:pt idx="9">
                  <c:v>Oct  </c:v>
                </c:pt>
                <c:pt idx="10">
                  <c:v>Nov  </c:v>
                </c:pt>
                <c:pt idx="11">
                  <c:v>Dec  </c:v>
                </c:pt>
              </c:strCache>
            </c:strRef>
          </c:cat>
          <c:val>
            <c:numRef>
              <c:f>'Table10 &amp;fig13'!$D$34:$D$45</c:f>
              <c:numCache>
                <c:formatCode>General</c:formatCode>
                <c:ptCount val="12"/>
                <c:pt idx="0">
                  <c:v>1.79</c:v>
                </c:pt>
                <c:pt idx="1">
                  <c:v>1.3</c:v>
                </c:pt>
                <c:pt idx="2">
                  <c:v>1.53</c:v>
                </c:pt>
                <c:pt idx="3">
                  <c:v>1.49</c:v>
                </c:pt>
                <c:pt idx="4">
                  <c:v>1.37</c:v>
                </c:pt>
                <c:pt idx="5">
                  <c:v>1.56</c:v>
                </c:pt>
                <c:pt idx="6">
                  <c:v>1.79</c:v>
                </c:pt>
                <c:pt idx="7">
                  <c:v>1.82</c:v>
                </c:pt>
                <c:pt idx="8">
                  <c:v>1.82</c:v>
                </c:pt>
                <c:pt idx="9">
                  <c:v>1.81</c:v>
                </c:pt>
                <c:pt idx="10">
                  <c:v>2.17</c:v>
                </c:pt>
                <c:pt idx="11">
                  <c:v>2.31</c:v>
                </c:pt>
              </c:numCache>
            </c:numRef>
          </c:val>
        </c:ser>
        <c:ser>
          <c:idx val="2"/>
          <c:order val="2"/>
          <c:tx>
            <c:strRef>
              <c:f>'Table10 &amp;fig13'!$E$32</c:f>
              <c:strCache>
                <c:ptCount val="1"/>
                <c:pt idx="0">
                  <c:v>Motorcyclist</c:v>
                </c:pt>
              </c:strCache>
            </c:strRef>
          </c:tx>
          <c:spPr>
            <a:solidFill>
              <a:schemeClr val="tx1">
                <a:lumMod val="50000"/>
                <a:lumOff val="50000"/>
              </a:schemeClr>
            </a:solidFill>
            <a:ln w="12700">
              <a:solidFill>
                <a:srgbClr val="000000"/>
              </a:solidFill>
              <a:prstDash val="solid"/>
            </a:ln>
          </c:spPr>
          <c:cat>
            <c:strRef>
              <c:f>'Table10 &amp;fig13'!$B$34:$B$45</c:f>
              <c:strCache>
                <c:ptCount val="12"/>
                <c:pt idx="0">
                  <c:v>Jan  </c:v>
                </c:pt>
                <c:pt idx="1">
                  <c:v>Feb  </c:v>
                </c:pt>
                <c:pt idx="2">
                  <c:v>Mar  </c:v>
                </c:pt>
                <c:pt idx="3">
                  <c:v>Apr  </c:v>
                </c:pt>
                <c:pt idx="4">
                  <c:v>May  </c:v>
                </c:pt>
                <c:pt idx="5">
                  <c:v>Jun  </c:v>
                </c:pt>
                <c:pt idx="6">
                  <c:v>Jul  </c:v>
                </c:pt>
                <c:pt idx="7">
                  <c:v>Aug  </c:v>
                </c:pt>
                <c:pt idx="8">
                  <c:v>Sep  </c:v>
                </c:pt>
                <c:pt idx="9">
                  <c:v>Oct  </c:v>
                </c:pt>
                <c:pt idx="10">
                  <c:v>Nov  </c:v>
                </c:pt>
                <c:pt idx="11">
                  <c:v>Dec  </c:v>
                </c:pt>
              </c:strCache>
            </c:strRef>
          </c:cat>
          <c:val>
            <c:numRef>
              <c:f>'Table10 &amp;fig13'!$E$34:$E$45</c:f>
              <c:numCache>
                <c:formatCode>General</c:formatCode>
                <c:ptCount val="12"/>
                <c:pt idx="0">
                  <c:v>0.7</c:v>
                </c:pt>
                <c:pt idx="1">
                  <c:v>0.88</c:v>
                </c:pt>
                <c:pt idx="2">
                  <c:v>1.1000000000000001</c:v>
                </c:pt>
                <c:pt idx="3">
                  <c:v>1.06</c:v>
                </c:pt>
                <c:pt idx="4">
                  <c:v>0.74</c:v>
                </c:pt>
                <c:pt idx="5">
                  <c:v>0.68</c:v>
                </c:pt>
                <c:pt idx="6">
                  <c:v>0.5</c:v>
                </c:pt>
                <c:pt idx="7">
                  <c:v>0.72</c:v>
                </c:pt>
                <c:pt idx="8">
                  <c:v>0.59</c:v>
                </c:pt>
                <c:pt idx="9">
                  <c:v>0.88</c:v>
                </c:pt>
                <c:pt idx="10">
                  <c:v>0.86</c:v>
                </c:pt>
                <c:pt idx="11">
                  <c:v>1.1299999999999999</c:v>
                </c:pt>
              </c:numCache>
            </c:numRef>
          </c:val>
        </c:ser>
        <c:ser>
          <c:idx val="3"/>
          <c:order val="3"/>
          <c:tx>
            <c:strRef>
              <c:f>'Table10 &amp;fig13'!$F$32</c:f>
              <c:strCache>
                <c:ptCount val="1"/>
                <c:pt idx="0">
                  <c:v>Pedestrian</c:v>
                </c:pt>
              </c:strCache>
            </c:strRef>
          </c:tx>
          <c:spPr>
            <a:solidFill>
              <a:schemeClr val="bg1">
                <a:lumMod val="85000"/>
              </a:schemeClr>
            </a:solidFill>
            <a:ln w="12700">
              <a:solidFill>
                <a:srgbClr val="000000"/>
              </a:solidFill>
              <a:prstDash val="solid"/>
            </a:ln>
          </c:spPr>
          <c:cat>
            <c:strRef>
              <c:f>'Table10 &amp;fig13'!$B$34:$B$45</c:f>
              <c:strCache>
                <c:ptCount val="12"/>
                <c:pt idx="0">
                  <c:v>Jan  </c:v>
                </c:pt>
                <c:pt idx="1">
                  <c:v>Feb  </c:v>
                </c:pt>
                <c:pt idx="2">
                  <c:v>Mar  </c:v>
                </c:pt>
                <c:pt idx="3">
                  <c:v>Apr  </c:v>
                </c:pt>
                <c:pt idx="4">
                  <c:v>May  </c:v>
                </c:pt>
                <c:pt idx="5">
                  <c:v>Jun  </c:v>
                </c:pt>
                <c:pt idx="6">
                  <c:v>Jul  </c:v>
                </c:pt>
                <c:pt idx="7">
                  <c:v>Aug  </c:v>
                </c:pt>
                <c:pt idx="8">
                  <c:v>Sep  </c:v>
                </c:pt>
                <c:pt idx="9">
                  <c:v>Oct  </c:v>
                </c:pt>
                <c:pt idx="10">
                  <c:v>Nov  </c:v>
                </c:pt>
                <c:pt idx="11">
                  <c:v>Dec  </c:v>
                </c:pt>
              </c:strCache>
            </c:strRef>
          </c:cat>
          <c:val>
            <c:numRef>
              <c:f>'Table10 &amp;fig13'!$F$34:$F$45</c:f>
              <c:numCache>
                <c:formatCode>General</c:formatCode>
                <c:ptCount val="12"/>
                <c:pt idx="0">
                  <c:v>0.4</c:v>
                </c:pt>
                <c:pt idx="1">
                  <c:v>0.49</c:v>
                </c:pt>
                <c:pt idx="2">
                  <c:v>0.57999999999999996</c:v>
                </c:pt>
                <c:pt idx="3">
                  <c:v>0.59</c:v>
                </c:pt>
                <c:pt idx="4">
                  <c:v>0.65</c:v>
                </c:pt>
                <c:pt idx="5">
                  <c:v>0.54</c:v>
                </c:pt>
                <c:pt idx="6">
                  <c:v>0.66</c:v>
                </c:pt>
                <c:pt idx="7">
                  <c:v>0.52</c:v>
                </c:pt>
                <c:pt idx="8">
                  <c:v>0.66</c:v>
                </c:pt>
                <c:pt idx="9">
                  <c:v>0.53</c:v>
                </c:pt>
                <c:pt idx="10">
                  <c:v>0.56000000000000005</c:v>
                </c:pt>
                <c:pt idx="11">
                  <c:v>0.52</c:v>
                </c:pt>
              </c:numCache>
            </c:numRef>
          </c:val>
        </c:ser>
        <c:ser>
          <c:idx val="4"/>
          <c:order val="4"/>
          <c:tx>
            <c:strRef>
              <c:f>'Table10 &amp;fig13'!$G$32</c:f>
              <c:strCache>
                <c:ptCount val="1"/>
                <c:pt idx="0">
                  <c:v>Cyclist</c:v>
                </c:pt>
              </c:strCache>
            </c:strRef>
          </c:tx>
          <c:spPr>
            <a:solidFill>
              <a:srgbClr val="000000"/>
            </a:solidFill>
            <a:ln w="12700">
              <a:solidFill>
                <a:srgbClr val="000000"/>
              </a:solidFill>
              <a:prstDash val="solid"/>
            </a:ln>
          </c:spPr>
          <c:cat>
            <c:strRef>
              <c:f>'Table10 &amp;fig13'!$B$34:$B$45</c:f>
              <c:strCache>
                <c:ptCount val="12"/>
                <c:pt idx="0">
                  <c:v>Jan  </c:v>
                </c:pt>
                <c:pt idx="1">
                  <c:v>Feb  </c:v>
                </c:pt>
                <c:pt idx="2">
                  <c:v>Mar  </c:v>
                </c:pt>
                <c:pt idx="3">
                  <c:v>Apr  </c:v>
                </c:pt>
                <c:pt idx="4">
                  <c:v>May  </c:v>
                </c:pt>
                <c:pt idx="5">
                  <c:v>Jun  </c:v>
                </c:pt>
                <c:pt idx="6">
                  <c:v>Jul  </c:v>
                </c:pt>
                <c:pt idx="7">
                  <c:v>Aug  </c:v>
                </c:pt>
                <c:pt idx="8">
                  <c:v>Sep  </c:v>
                </c:pt>
                <c:pt idx="9">
                  <c:v>Oct  </c:v>
                </c:pt>
                <c:pt idx="10">
                  <c:v>Nov  </c:v>
                </c:pt>
                <c:pt idx="11">
                  <c:v>Dec  </c:v>
                </c:pt>
              </c:strCache>
            </c:strRef>
          </c:cat>
          <c:val>
            <c:numRef>
              <c:f>'Table10 &amp;fig13'!$G$34:$G$45</c:f>
              <c:numCache>
                <c:formatCode>General</c:formatCode>
                <c:ptCount val="12"/>
                <c:pt idx="0">
                  <c:v>0.39</c:v>
                </c:pt>
                <c:pt idx="1">
                  <c:v>0.74</c:v>
                </c:pt>
                <c:pt idx="2">
                  <c:v>0.78</c:v>
                </c:pt>
                <c:pt idx="3">
                  <c:v>0.53</c:v>
                </c:pt>
                <c:pt idx="4">
                  <c:v>0.65</c:v>
                </c:pt>
                <c:pt idx="5">
                  <c:v>0.39</c:v>
                </c:pt>
                <c:pt idx="6">
                  <c:v>0.33</c:v>
                </c:pt>
                <c:pt idx="7">
                  <c:v>0.36</c:v>
                </c:pt>
                <c:pt idx="8">
                  <c:v>0.33</c:v>
                </c:pt>
                <c:pt idx="9">
                  <c:v>0.4</c:v>
                </c:pt>
                <c:pt idx="10">
                  <c:v>0.5</c:v>
                </c:pt>
                <c:pt idx="11">
                  <c:v>0.34</c:v>
                </c:pt>
              </c:numCache>
            </c:numRef>
          </c:val>
        </c:ser>
        <c:axId val="172477824"/>
        <c:axId val="165086720"/>
      </c:barChart>
      <c:catAx>
        <c:axId val="172477824"/>
        <c:scaling>
          <c:orientation val="minMax"/>
        </c:scaling>
        <c:axPos val="b"/>
        <c:title>
          <c:tx>
            <c:rich>
              <a:bodyPr/>
              <a:lstStyle/>
              <a:p>
                <a:pPr>
                  <a:defRPr sz="1000" b="1" i="0" u="none" strike="noStrike" baseline="0">
                    <a:solidFill>
                      <a:srgbClr val="000000"/>
                    </a:solidFill>
                    <a:latin typeface="Arial"/>
                    <a:ea typeface="Arial"/>
                    <a:cs typeface="Arial"/>
                  </a:defRPr>
                </a:pPr>
                <a:r>
                  <a:rPr lang="en-NZ"/>
                  <a:t>Month</a:t>
                </a:r>
              </a:p>
            </c:rich>
          </c:tx>
          <c:layout>
            <c:manualLayout>
              <c:xMode val="edge"/>
              <c:yMode val="edge"/>
              <c:x val="0.42105298853147238"/>
              <c:y val="0.8793968401008697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5086720"/>
        <c:crosses val="autoZero"/>
        <c:auto val="1"/>
        <c:lblAlgn val="ctr"/>
        <c:lblOffset val="100"/>
        <c:tickLblSkip val="1"/>
        <c:tickMarkSkip val="1"/>
      </c:catAx>
      <c:valAx>
        <c:axId val="165086720"/>
        <c:scaling>
          <c:orientation val="minMax"/>
        </c:scaling>
        <c:axPos val="l"/>
        <c:title>
          <c:tx>
            <c:rich>
              <a:bodyPr/>
              <a:lstStyle/>
              <a:p>
                <a:pPr>
                  <a:defRPr sz="1000" b="1" i="0" u="none" strike="noStrike" baseline="0">
                    <a:solidFill>
                      <a:srgbClr val="000000"/>
                    </a:solidFill>
                    <a:latin typeface="Arial"/>
                    <a:ea typeface="Arial"/>
                    <a:cs typeface="Arial"/>
                  </a:defRPr>
                </a:pPr>
                <a:r>
                  <a:rPr lang="en-NZ"/>
                  <a:t>Percent of injuries</a:t>
                </a:r>
              </a:p>
            </c:rich>
          </c:tx>
          <c:layout>
            <c:manualLayout>
              <c:xMode val="edge"/>
              <c:yMode val="edge"/>
              <c:x val="1.685351346585556E-2"/>
              <c:y val="0.381909577479286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2477824"/>
        <c:crosses val="autoZero"/>
        <c:crossBetween val="between"/>
      </c:valAx>
      <c:spPr>
        <a:noFill/>
        <a:ln w="12700">
          <a:solidFill>
            <a:srgbClr val="808080"/>
          </a:solidFill>
          <a:prstDash val="solid"/>
        </a:ln>
      </c:spPr>
    </c:plotArea>
    <c:legend>
      <c:legendPos val="r"/>
      <c:layout>
        <c:manualLayout>
          <c:xMode val="edge"/>
          <c:yMode val="edge"/>
          <c:x val="0.83022157114081674"/>
          <c:y val="0.27889454994596335"/>
          <c:w val="0.15449931161705618"/>
          <c:h val="0.26633163501621071"/>
        </c:manualLayout>
      </c:layou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15
Injury crashes by time of day and day of week</a:t>
            </a:r>
          </a:p>
        </c:rich>
      </c:tx>
      <c:layout>
        <c:manualLayout>
          <c:xMode val="edge"/>
          <c:yMode val="edge"/>
          <c:x val="0.25699081889064856"/>
          <c:y val="3.2876712328767238E-2"/>
        </c:manualLayout>
      </c:layout>
      <c:spPr>
        <a:noFill/>
        <a:ln w="25400">
          <a:noFill/>
        </a:ln>
      </c:spPr>
    </c:title>
    <c:plotArea>
      <c:layout>
        <c:manualLayout>
          <c:layoutTarget val="inner"/>
          <c:xMode val="edge"/>
          <c:yMode val="edge"/>
          <c:x val="8.7882880042027309E-2"/>
          <c:y val="0.24657534246575341"/>
          <c:w val="0.89347594709394451"/>
          <c:h val="0.54520547945205478"/>
        </c:manualLayout>
      </c:layout>
      <c:lineChart>
        <c:grouping val="standard"/>
        <c:ser>
          <c:idx val="4"/>
          <c:order val="0"/>
          <c:tx>
            <c:strRef>
              <c:f>fig15_16!$F$5</c:f>
              <c:strCache>
                <c:ptCount val="1"/>
                <c:pt idx="0">
                  <c:v>Injury crashes</c:v>
                </c:pt>
              </c:strCache>
            </c:strRef>
          </c:tx>
          <c:spPr>
            <a:ln w="25400">
              <a:solidFill>
                <a:srgbClr val="000000"/>
              </a:solidFill>
              <a:prstDash val="solid"/>
            </a:ln>
          </c:spPr>
          <c:marker>
            <c:symbol val="none"/>
          </c:marker>
          <c:val>
            <c:numRef>
              <c:f>fig15_16!$F$6:$F$173</c:f>
              <c:numCache>
                <c:formatCode>General</c:formatCode>
                <c:ptCount val="168"/>
                <c:pt idx="0">
                  <c:v>0.2</c:v>
                </c:pt>
                <c:pt idx="1">
                  <c:v>0.2</c:v>
                </c:pt>
                <c:pt idx="2">
                  <c:v>0.1</c:v>
                </c:pt>
                <c:pt idx="3">
                  <c:v>0.1</c:v>
                </c:pt>
                <c:pt idx="4">
                  <c:v>0.1</c:v>
                </c:pt>
                <c:pt idx="5">
                  <c:v>0.3</c:v>
                </c:pt>
                <c:pt idx="6">
                  <c:v>0.4</c:v>
                </c:pt>
                <c:pt idx="7">
                  <c:v>0.9</c:v>
                </c:pt>
                <c:pt idx="8">
                  <c:v>0.8</c:v>
                </c:pt>
                <c:pt idx="9">
                  <c:v>0.6</c:v>
                </c:pt>
                <c:pt idx="10">
                  <c:v>0.6</c:v>
                </c:pt>
                <c:pt idx="11">
                  <c:v>0.7</c:v>
                </c:pt>
                <c:pt idx="12">
                  <c:v>0.7</c:v>
                </c:pt>
                <c:pt idx="13">
                  <c:v>0.7</c:v>
                </c:pt>
                <c:pt idx="14">
                  <c:v>0.8</c:v>
                </c:pt>
                <c:pt idx="15">
                  <c:v>1</c:v>
                </c:pt>
                <c:pt idx="16">
                  <c:v>1</c:v>
                </c:pt>
                <c:pt idx="17">
                  <c:v>1.1000000000000001</c:v>
                </c:pt>
                <c:pt idx="18">
                  <c:v>0.6</c:v>
                </c:pt>
                <c:pt idx="19">
                  <c:v>0.4</c:v>
                </c:pt>
                <c:pt idx="20">
                  <c:v>0.4</c:v>
                </c:pt>
                <c:pt idx="21">
                  <c:v>0.2</c:v>
                </c:pt>
                <c:pt idx="22">
                  <c:v>0.2</c:v>
                </c:pt>
                <c:pt idx="23">
                  <c:v>0.2</c:v>
                </c:pt>
                <c:pt idx="24">
                  <c:v>0.1</c:v>
                </c:pt>
                <c:pt idx="25">
                  <c:v>0.1</c:v>
                </c:pt>
                <c:pt idx="26">
                  <c:v>0.1</c:v>
                </c:pt>
                <c:pt idx="27">
                  <c:v>0.1</c:v>
                </c:pt>
                <c:pt idx="28">
                  <c:v>0.2</c:v>
                </c:pt>
                <c:pt idx="29">
                  <c:v>0.2</c:v>
                </c:pt>
                <c:pt idx="30">
                  <c:v>0.5</c:v>
                </c:pt>
                <c:pt idx="31">
                  <c:v>0.9</c:v>
                </c:pt>
                <c:pt idx="32">
                  <c:v>1.1000000000000001</c:v>
                </c:pt>
                <c:pt idx="33">
                  <c:v>0.8</c:v>
                </c:pt>
                <c:pt idx="34">
                  <c:v>0.5</c:v>
                </c:pt>
                <c:pt idx="35">
                  <c:v>0.8</c:v>
                </c:pt>
                <c:pt idx="36">
                  <c:v>0.6</c:v>
                </c:pt>
                <c:pt idx="37">
                  <c:v>0.7</c:v>
                </c:pt>
                <c:pt idx="38">
                  <c:v>0.8</c:v>
                </c:pt>
                <c:pt idx="39">
                  <c:v>1.2</c:v>
                </c:pt>
                <c:pt idx="40">
                  <c:v>1.1000000000000001</c:v>
                </c:pt>
                <c:pt idx="41">
                  <c:v>1.4</c:v>
                </c:pt>
                <c:pt idx="42">
                  <c:v>0.7</c:v>
                </c:pt>
                <c:pt idx="43">
                  <c:v>0.5</c:v>
                </c:pt>
                <c:pt idx="44">
                  <c:v>0.4</c:v>
                </c:pt>
                <c:pt idx="45">
                  <c:v>0.4</c:v>
                </c:pt>
                <c:pt idx="46">
                  <c:v>0.3</c:v>
                </c:pt>
                <c:pt idx="47">
                  <c:v>0.3</c:v>
                </c:pt>
                <c:pt idx="48">
                  <c:v>0.1</c:v>
                </c:pt>
                <c:pt idx="49">
                  <c:v>0.1</c:v>
                </c:pt>
                <c:pt idx="50">
                  <c:v>0.1</c:v>
                </c:pt>
                <c:pt idx="51">
                  <c:v>0.1</c:v>
                </c:pt>
                <c:pt idx="52">
                  <c:v>0.1</c:v>
                </c:pt>
                <c:pt idx="53">
                  <c:v>0.2</c:v>
                </c:pt>
                <c:pt idx="54">
                  <c:v>0.4</c:v>
                </c:pt>
                <c:pt idx="55">
                  <c:v>0.6</c:v>
                </c:pt>
                <c:pt idx="56">
                  <c:v>1.2</c:v>
                </c:pt>
                <c:pt idx="57">
                  <c:v>0.6</c:v>
                </c:pt>
                <c:pt idx="58">
                  <c:v>0.8</c:v>
                </c:pt>
                <c:pt idx="59">
                  <c:v>0.7</c:v>
                </c:pt>
                <c:pt idx="60">
                  <c:v>0.7</c:v>
                </c:pt>
                <c:pt idx="61">
                  <c:v>0.9</c:v>
                </c:pt>
                <c:pt idx="62">
                  <c:v>0.9</c:v>
                </c:pt>
                <c:pt idx="63">
                  <c:v>1.1000000000000001</c:v>
                </c:pt>
                <c:pt idx="64">
                  <c:v>1.1000000000000001</c:v>
                </c:pt>
                <c:pt idx="65">
                  <c:v>1.2</c:v>
                </c:pt>
                <c:pt idx="66">
                  <c:v>0.9</c:v>
                </c:pt>
                <c:pt idx="67">
                  <c:v>0.6</c:v>
                </c:pt>
                <c:pt idx="68">
                  <c:v>0.3</c:v>
                </c:pt>
                <c:pt idx="69">
                  <c:v>0.4</c:v>
                </c:pt>
                <c:pt idx="70">
                  <c:v>0.3</c:v>
                </c:pt>
                <c:pt idx="71">
                  <c:v>0.2</c:v>
                </c:pt>
                <c:pt idx="72">
                  <c:v>0.2</c:v>
                </c:pt>
                <c:pt idx="73">
                  <c:v>0.1</c:v>
                </c:pt>
                <c:pt idx="74">
                  <c:v>0.1</c:v>
                </c:pt>
                <c:pt idx="75">
                  <c:v>0.1</c:v>
                </c:pt>
                <c:pt idx="76">
                  <c:v>0.2</c:v>
                </c:pt>
                <c:pt idx="77">
                  <c:v>0.2</c:v>
                </c:pt>
                <c:pt idx="78">
                  <c:v>0.6</c:v>
                </c:pt>
                <c:pt idx="79">
                  <c:v>0.8</c:v>
                </c:pt>
                <c:pt idx="80">
                  <c:v>1.1000000000000001</c:v>
                </c:pt>
                <c:pt idx="81">
                  <c:v>0.7</c:v>
                </c:pt>
                <c:pt idx="82">
                  <c:v>0.6</c:v>
                </c:pt>
                <c:pt idx="83">
                  <c:v>0.9</c:v>
                </c:pt>
                <c:pt idx="84">
                  <c:v>0.7</c:v>
                </c:pt>
                <c:pt idx="85">
                  <c:v>0.8</c:v>
                </c:pt>
                <c:pt idx="86">
                  <c:v>0.8</c:v>
                </c:pt>
                <c:pt idx="87">
                  <c:v>1.2</c:v>
                </c:pt>
                <c:pt idx="88">
                  <c:v>1.1000000000000001</c:v>
                </c:pt>
                <c:pt idx="89">
                  <c:v>1.5</c:v>
                </c:pt>
                <c:pt idx="90">
                  <c:v>1</c:v>
                </c:pt>
                <c:pt idx="91">
                  <c:v>0.6</c:v>
                </c:pt>
                <c:pt idx="92">
                  <c:v>0.5</c:v>
                </c:pt>
                <c:pt idx="93">
                  <c:v>0.5</c:v>
                </c:pt>
                <c:pt idx="94">
                  <c:v>0.4</c:v>
                </c:pt>
                <c:pt idx="95">
                  <c:v>0.2</c:v>
                </c:pt>
                <c:pt idx="96">
                  <c:v>0.2</c:v>
                </c:pt>
                <c:pt idx="97">
                  <c:v>0.2</c:v>
                </c:pt>
                <c:pt idx="98">
                  <c:v>0.2</c:v>
                </c:pt>
                <c:pt idx="99">
                  <c:v>0.1</c:v>
                </c:pt>
                <c:pt idx="100">
                  <c:v>0.1</c:v>
                </c:pt>
                <c:pt idx="101">
                  <c:v>0.3</c:v>
                </c:pt>
                <c:pt idx="102">
                  <c:v>0.5</c:v>
                </c:pt>
                <c:pt idx="103">
                  <c:v>0.8</c:v>
                </c:pt>
                <c:pt idx="104">
                  <c:v>1</c:v>
                </c:pt>
                <c:pt idx="105">
                  <c:v>0.7</c:v>
                </c:pt>
                <c:pt idx="106">
                  <c:v>0.8</c:v>
                </c:pt>
                <c:pt idx="107">
                  <c:v>0.7</c:v>
                </c:pt>
                <c:pt idx="108">
                  <c:v>0.7</c:v>
                </c:pt>
                <c:pt idx="109">
                  <c:v>0.9</c:v>
                </c:pt>
                <c:pt idx="110">
                  <c:v>1.2</c:v>
                </c:pt>
                <c:pt idx="111">
                  <c:v>1.8</c:v>
                </c:pt>
                <c:pt idx="112">
                  <c:v>1.2</c:v>
                </c:pt>
                <c:pt idx="113">
                  <c:v>1.2</c:v>
                </c:pt>
                <c:pt idx="114">
                  <c:v>1.2</c:v>
                </c:pt>
                <c:pt idx="115">
                  <c:v>0.7</c:v>
                </c:pt>
                <c:pt idx="116">
                  <c:v>0.6</c:v>
                </c:pt>
                <c:pt idx="117">
                  <c:v>0.6</c:v>
                </c:pt>
                <c:pt idx="118">
                  <c:v>0.6</c:v>
                </c:pt>
                <c:pt idx="119">
                  <c:v>0.5</c:v>
                </c:pt>
                <c:pt idx="120">
                  <c:v>0.4</c:v>
                </c:pt>
                <c:pt idx="121">
                  <c:v>0.4</c:v>
                </c:pt>
                <c:pt idx="122">
                  <c:v>0.3</c:v>
                </c:pt>
                <c:pt idx="123">
                  <c:v>0.2</c:v>
                </c:pt>
                <c:pt idx="124">
                  <c:v>0.3</c:v>
                </c:pt>
                <c:pt idx="125">
                  <c:v>0.2</c:v>
                </c:pt>
                <c:pt idx="126">
                  <c:v>0.2</c:v>
                </c:pt>
                <c:pt idx="127">
                  <c:v>0.4</c:v>
                </c:pt>
                <c:pt idx="128">
                  <c:v>0.5</c:v>
                </c:pt>
                <c:pt idx="129">
                  <c:v>0.6</c:v>
                </c:pt>
                <c:pt idx="130">
                  <c:v>0.9</c:v>
                </c:pt>
                <c:pt idx="131">
                  <c:v>1</c:v>
                </c:pt>
                <c:pt idx="132">
                  <c:v>0.9</c:v>
                </c:pt>
                <c:pt idx="133">
                  <c:v>0.9</c:v>
                </c:pt>
                <c:pt idx="134">
                  <c:v>1.1000000000000001</c:v>
                </c:pt>
                <c:pt idx="135">
                  <c:v>0.9</c:v>
                </c:pt>
                <c:pt idx="136">
                  <c:v>1.1000000000000001</c:v>
                </c:pt>
                <c:pt idx="137">
                  <c:v>0.9</c:v>
                </c:pt>
                <c:pt idx="138">
                  <c:v>0.9</c:v>
                </c:pt>
                <c:pt idx="139">
                  <c:v>0.6</c:v>
                </c:pt>
                <c:pt idx="140">
                  <c:v>0.4</c:v>
                </c:pt>
                <c:pt idx="141">
                  <c:v>0.6</c:v>
                </c:pt>
                <c:pt idx="142">
                  <c:v>0.6</c:v>
                </c:pt>
                <c:pt idx="143">
                  <c:v>0.5</c:v>
                </c:pt>
                <c:pt idx="144">
                  <c:v>0.5</c:v>
                </c:pt>
                <c:pt idx="145">
                  <c:v>0.4</c:v>
                </c:pt>
                <c:pt idx="146">
                  <c:v>0.4</c:v>
                </c:pt>
                <c:pt idx="147">
                  <c:v>0.5</c:v>
                </c:pt>
                <c:pt idx="148">
                  <c:v>0.3</c:v>
                </c:pt>
                <c:pt idx="149">
                  <c:v>0.4</c:v>
                </c:pt>
                <c:pt idx="150">
                  <c:v>0.3</c:v>
                </c:pt>
                <c:pt idx="151">
                  <c:v>0.3</c:v>
                </c:pt>
                <c:pt idx="152">
                  <c:v>0.3</c:v>
                </c:pt>
                <c:pt idx="153">
                  <c:v>0.6</c:v>
                </c:pt>
                <c:pt idx="154">
                  <c:v>0.7</c:v>
                </c:pt>
                <c:pt idx="155">
                  <c:v>0.8</c:v>
                </c:pt>
                <c:pt idx="156">
                  <c:v>0.8</c:v>
                </c:pt>
                <c:pt idx="157">
                  <c:v>1.1000000000000001</c:v>
                </c:pt>
                <c:pt idx="158">
                  <c:v>0.8</c:v>
                </c:pt>
                <c:pt idx="159">
                  <c:v>1.1000000000000001</c:v>
                </c:pt>
                <c:pt idx="160">
                  <c:v>0.8</c:v>
                </c:pt>
                <c:pt idx="161">
                  <c:v>0.8</c:v>
                </c:pt>
                <c:pt idx="162">
                  <c:v>0.7</c:v>
                </c:pt>
                <c:pt idx="163">
                  <c:v>0.6</c:v>
                </c:pt>
                <c:pt idx="164">
                  <c:v>0.5</c:v>
                </c:pt>
                <c:pt idx="165">
                  <c:v>0.3</c:v>
                </c:pt>
                <c:pt idx="166">
                  <c:v>0.4</c:v>
                </c:pt>
                <c:pt idx="167">
                  <c:v>0.2</c:v>
                </c:pt>
              </c:numCache>
            </c:numRef>
          </c:val>
        </c:ser>
        <c:marker val="1"/>
        <c:axId val="165522816"/>
        <c:axId val="165541376"/>
      </c:lineChart>
      <c:scatterChart>
        <c:scatterStyle val="lineMarker"/>
        <c:ser>
          <c:idx val="0"/>
          <c:order val="1"/>
          <c:tx>
            <c:strRef>
              <c:f>fig15_16!$W$6</c:f>
              <c:strCache>
                <c:ptCount val="1"/>
                <c:pt idx="0">
                  <c:v>Axis Y</c:v>
                </c:pt>
              </c:strCache>
            </c:strRef>
          </c:tx>
          <c:spPr>
            <a:ln w="28575">
              <a:noFill/>
            </a:ln>
          </c:spPr>
          <c:marker>
            <c:symbol val="none"/>
          </c:marker>
          <c:dLbls>
            <c:dLbl>
              <c:idx val="0"/>
              <c:tx>
                <c:strRef>
                  <c:f>fig15_16!$X$7</c:f>
                  <c:strCache>
                    <c:ptCount val="1"/>
                    <c:pt idx="0">
                      <c:v>Monday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
              <c:tx>
                <c:strRef>
                  <c:f>fig15_16!$X$8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2"/>
              <c:tx>
                <c:strRef>
                  <c:f>fig15_16!$X$9</c:f>
                  <c:strCache>
                    <c:ptCount val="1"/>
                    <c:pt idx="0">
                      <c:v>Tuesday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3"/>
              <c:tx>
                <c:strRef>
                  <c:f>fig15_16!$X$10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4"/>
              <c:tx>
                <c:strRef>
                  <c:f>fig15_16!$X$11</c:f>
                  <c:strCache>
                    <c:ptCount val="1"/>
                    <c:pt idx="0">
                      <c:v>Wednesday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5"/>
              <c:tx>
                <c:strRef>
                  <c:f>fig15_16!$X$12</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6"/>
              <c:tx>
                <c:strRef>
                  <c:f>fig15_16!$X$13</c:f>
                  <c:strCache>
                    <c:ptCount val="1"/>
                    <c:pt idx="0">
                      <c:v>Thursday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7"/>
              <c:tx>
                <c:strRef>
                  <c:f>fig15_16!$X$14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8"/>
              <c:tx>
                <c:strRef>
                  <c:f>fig15_16!$X$15</c:f>
                  <c:strCache>
                    <c:ptCount val="1"/>
                    <c:pt idx="0">
                      <c:v>Friday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9"/>
              <c:tx>
                <c:strRef>
                  <c:f>fig15_16!$X$16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0"/>
              <c:tx>
                <c:strRef>
                  <c:f>fig15_16!$X$17</c:f>
                  <c:strCache>
                    <c:ptCount val="1"/>
                    <c:pt idx="0">
                      <c:v>Saturday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1"/>
              <c:tx>
                <c:strRef>
                  <c:f>fig15_16!$X$18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2"/>
              <c:tx>
                <c:strRef>
                  <c:f>fig15_16!$X$19</c:f>
                  <c:strCache>
                    <c:ptCount val="1"/>
                    <c:pt idx="0">
                      <c:v>Sunday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elete val="1"/>
          </c:dLbls>
          <c:errBars>
            <c:errDir val="y"/>
            <c:errBarType val="plus"/>
            <c:errValType val="fixedVal"/>
            <c:val val="1"/>
            <c:spPr>
              <a:ln w="12700">
                <a:solidFill>
                  <a:srgbClr val="000000"/>
                </a:solidFill>
                <a:prstDash val="sysDash"/>
              </a:ln>
            </c:spPr>
          </c:errBars>
          <c:xVal>
            <c:numRef>
              <c:f>fig15_16!$V$7:$V$19</c:f>
              <c:numCache>
                <c:formatCode>General</c:formatCode>
                <c:ptCount val="13"/>
                <c:pt idx="0">
                  <c:v>12</c:v>
                </c:pt>
                <c:pt idx="1">
                  <c:v>24</c:v>
                </c:pt>
                <c:pt idx="2">
                  <c:v>36</c:v>
                </c:pt>
                <c:pt idx="3">
                  <c:v>48</c:v>
                </c:pt>
                <c:pt idx="4">
                  <c:v>60</c:v>
                </c:pt>
                <c:pt idx="5">
                  <c:v>72</c:v>
                </c:pt>
                <c:pt idx="6">
                  <c:v>84</c:v>
                </c:pt>
                <c:pt idx="7">
                  <c:v>96</c:v>
                </c:pt>
                <c:pt idx="8">
                  <c:v>108</c:v>
                </c:pt>
                <c:pt idx="9">
                  <c:v>120</c:v>
                </c:pt>
                <c:pt idx="10">
                  <c:v>132</c:v>
                </c:pt>
                <c:pt idx="11">
                  <c:v>144</c:v>
                </c:pt>
                <c:pt idx="12">
                  <c:v>156</c:v>
                </c:pt>
              </c:numCache>
            </c:numRef>
          </c:xVal>
          <c:yVal>
            <c:numRef>
              <c:f>fig15_16!$W$7:$W$19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er>
        <c:axId val="165543296"/>
        <c:axId val="160699520"/>
      </c:scatterChart>
      <c:catAx>
        <c:axId val="165522816"/>
        <c:scaling>
          <c:orientation val="minMax"/>
        </c:scaling>
        <c:axPos val="b"/>
        <c:title>
          <c:tx>
            <c:rich>
              <a:bodyPr/>
              <a:lstStyle/>
              <a:p>
                <a:pPr>
                  <a:defRPr sz="1000" b="1" i="0" u="none" strike="noStrike" baseline="0">
                    <a:solidFill>
                      <a:srgbClr val="000000"/>
                    </a:solidFill>
                    <a:latin typeface="Arial"/>
                    <a:ea typeface="Arial"/>
                    <a:cs typeface="Arial"/>
                  </a:defRPr>
                </a:pPr>
                <a:r>
                  <a:rPr lang="en-NZ"/>
                  <a:t>Day / Hour</a:t>
                </a:r>
              </a:p>
            </c:rich>
          </c:tx>
          <c:layout>
            <c:manualLayout>
              <c:xMode val="edge"/>
              <c:yMode val="edge"/>
              <c:x val="0.45006685748835334"/>
              <c:y val="0.90319634703196305"/>
            </c:manualLayout>
          </c:layout>
          <c:spPr>
            <a:noFill/>
            <a:ln w="25400">
              <a:noFill/>
            </a:ln>
          </c:spPr>
        </c:title>
        <c:majorTickMark val="none"/>
        <c:tickLblPos val="none"/>
        <c:spPr>
          <a:ln w="3175">
            <a:solidFill>
              <a:srgbClr val="000000"/>
            </a:solidFill>
            <a:prstDash val="solid"/>
          </a:ln>
        </c:spPr>
        <c:crossAx val="165541376"/>
        <c:crosses val="autoZero"/>
        <c:auto val="1"/>
        <c:lblAlgn val="ctr"/>
        <c:lblOffset val="100"/>
        <c:tickLblSkip val="24"/>
        <c:tickMarkSkip val="12"/>
      </c:catAx>
      <c:valAx>
        <c:axId val="165541376"/>
        <c:scaling>
          <c:orientation val="minMax"/>
        </c:scaling>
        <c:axPos val="l"/>
        <c:title>
          <c:tx>
            <c:rich>
              <a:bodyPr/>
              <a:lstStyle/>
              <a:p>
                <a:pPr>
                  <a:defRPr sz="1000" b="1" i="0" u="none" strike="noStrike" baseline="0">
                    <a:solidFill>
                      <a:srgbClr val="000000"/>
                    </a:solidFill>
                    <a:latin typeface="Arial"/>
                    <a:ea typeface="Arial"/>
                    <a:cs typeface="Arial"/>
                  </a:defRPr>
                </a:pPr>
                <a:r>
                  <a:rPr lang="en-NZ"/>
                  <a:t>Percent of injury crashes</a:t>
                </a:r>
              </a:p>
            </c:rich>
          </c:tx>
          <c:layout>
            <c:manualLayout>
              <c:xMode val="edge"/>
              <c:yMode val="edge"/>
              <c:x val="1.8641810918774971E-2"/>
              <c:y val="0.29863013698630125"/>
            </c:manualLayout>
          </c:layout>
          <c:spPr>
            <a:noFill/>
            <a:ln w="25400">
              <a:noFill/>
            </a:ln>
          </c:spPr>
        </c:title>
        <c:numFmt formatCode="0.0" sourceLinked="0"/>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65522816"/>
        <c:crosses val="autoZero"/>
        <c:crossBetween val="between"/>
        <c:majorUnit val="0.5"/>
      </c:valAx>
      <c:valAx>
        <c:axId val="165543296"/>
        <c:scaling>
          <c:orientation val="minMax"/>
          <c:max val="167"/>
          <c:min val="0"/>
        </c:scaling>
        <c:axPos val="t"/>
        <c:numFmt formatCode="General" sourceLinked="1"/>
        <c:majorTickMark val="none"/>
        <c:tickLblPos val="none"/>
        <c:spPr>
          <a:ln w="3175">
            <a:solidFill>
              <a:srgbClr val="000000"/>
            </a:solidFill>
            <a:prstDash val="solid"/>
          </a:ln>
        </c:spPr>
        <c:crossAx val="160699520"/>
        <c:crosses val="max"/>
        <c:crossBetween val="midCat"/>
      </c:valAx>
      <c:valAx>
        <c:axId val="160699520"/>
        <c:scaling>
          <c:orientation val="minMax"/>
          <c:max val="1"/>
          <c:min val="0"/>
        </c:scaling>
        <c:axPos val="r"/>
        <c:numFmt formatCode="General" sourceLinked="1"/>
        <c:majorTickMark val="none"/>
        <c:tickLblPos val="none"/>
        <c:spPr>
          <a:ln w="3175">
            <a:solidFill>
              <a:srgbClr val="000000"/>
            </a:solidFill>
            <a:prstDash val="solid"/>
          </a:ln>
        </c:spPr>
        <c:crossAx val="165543296"/>
        <c:crosses val="max"/>
        <c:crossBetween val="midCat"/>
      </c:valAx>
      <c:spPr>
        <a:noFill/>
        <a:ln w="12700">
          <a:solidFill>
            <a:srgbClr val="808080"/>
          </a:solidFill>
          <a:prstDash val="solid"/>
        </a:ln>
      </c:spPr>
    </c:plotArea>
    <c:plotVisOnly val="1"/>
    <c:dispBlanksAs val="gap"/>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16
Fatal crashes by time of day and day of week</a:t>
            </a:r>
          </a:p>
        </c:rich>
      </c:tx>
      <c:layout>
        <c:manualLayout>
          <c:xMode val="edge"/>
          <c:yMode val="edge"/>
          <c:x val="0.26162046477258122"/>
          <c:y val="3.2786885245901641E-2"/>
        </c:manualLayout>
      </c:layout>
      <c:spPr>
        <a:noFill/>
        <a:ln w="25400">
          <a:noFill/>
        </a:ln>
      </c:spPr>
    </c:title>
    <c:plotArea>
      <c:layout>
        <c:manualLayout>
          <c:layoutTarget val="inner"/>
          <c:xMode val="edge"/>
          <c:yMode val="edge"/>
          <c:x val="9.0305562004018E-2"/>
          <c:y val="0.24590229546164094"/>
          <c:w val="0.89110341330435194"/>
          <c:h val="0.5765042704711808"/>
        </c:manualLayout>
      </c:layout>
      <c:lineChart>
        <c:grouping val="standard"/>
        <c:ser>
          <c:idx val="3"/>
          <c:order val="0"/>
          <c:tx>
            <c:strRef>
              <c:f>fig15_16!$E$5</c:f>
              <c:strCache>
                <c:ptCount val="1"/>
                <c:pt idx="0">
                  <c:v>Fatal crashes</c:v>
                </c:pt>
              </c:strCache>
            </c:strRef>
          </c:tx>
          <c:spPr>
            <a:ln w="25400">
              <a:solidFill>
                <a:srgbClr val="000000"/>
              </a:solidFill>
              <a:prstDash val="solid"/>
            </a:ln>
          </c:spPr>
          <c:marker>
            <c:symbol val="none"/>
          </c:marker>
          <c:val>
            <c:numRef>
              <c:f>fig15_16!$E$6:$E$173</c:f>
              <c:numCache>
                <c:formatCode>General</c:formatCode>
                <c:ptCount val="168"/>
                <c:pt idx="0">
                  <c:v>0.4</c:v>
                </c:pt>
                <c:pt idx="1">
                  <c:v>0.7</c:v>
                </c:pt>
                <c:pt idx="2">
                  <c:v>1.1000000000000001</c:v>
                </c:pt>
                <c:pt idx="3">
                  <c:v>0</c:v>
                </c:pt>
                <c:pt idx="4">
                  <c:v>0.4</c:v>
                </c:pt>
                <c:pt idx="5">
                  <c:v>0.4</c:v>
                </c:pt>
                <c:pt idx="6">
                  <c:v>0</c:v>
                </c:pt>
                <c:pt idx="7">
                  <c:v>1.1000000000000001</c:v>
                </c:pt>
                <c:pt idx="8">
                  <c:v>0.7</c:v>
                </c:pt>
                <c:pt idx="9">
                  <c:v>0.4</c:v>
                </c:pt>
                <c:pt idx="10">
                  <c:v>0.7</c:v>
                </c:pt>
                <c:pt idx="11">
                  <c:v>0.7</c:v>
                </c:pt>
                <c:pt idx="12">
                  <c:v>0</c:v>
                </c:pt>
                <c:pt idx="13">
                  <c:v>0.7</c:v>
                </c:pt>
                <c:pt idx="14">
                  <c:v>1.8</c:v>
                </c:pt>
                <c:pt idx="15">
                  <c:v>0.7</c:v>
                </c:pt>
                <c:pt idx="16">
                  <c:v>1.1000000000000001</c:v>
                </c:pt>
                <c:pt idx="17">
                  <c:v>1.8</c:v>
                </c:pt>
                <c:pt idx="18">
                  <c:v>0.7</c:v>
                </c:pt>
                <c:pt idx="19">
                  <c:v>0.4</c:v>
                </c:pt>
                <c:pt idx="20">
                  <c:v>0</c:v>
                </c:pt>
                <c:pt idx="21">
                  <c:v>0</c:v>
                </c:pt>
                <c:pt idx="22">
                  <c:v>1.1000000000000001</c:v>
                </c:pt>
                <c:pt idx="23">
                  <c:v>0.4</c:v>
                </c:pt>
                <c:pt idx="24">
                  <c:v>0.4</c:v>
                </c:pt>
                <c:pt idx="25">
                  <c:v>0.4</c:v>
                </c:pt>
                <c:pt idx="26">
                  <c:v>0</c:v>
                </c:pt>
                <c:pt idx="27">
                  <c:v>0.4</c:v>
                </c:pt>
                <c:pt idx="28">
                  <c:v>0</c:v>
                </c:pt>
                <c:pt idx="29">
                  <c:v>0</c:v>
                </c:pt>
                <c:pt idx="30">
                  <c:v>0.4</c:v>
                </c:pt>
                <c:pt idx="31">
                  <c:v>0.7</c:v>
                </c:pt>
                <c:pt idx="32">
                  <c:v>0.7</c:v>
                </c:pt>
                <c:pt idx="33">
                  <c:v>0.4</c:v>
                </c:pt>
                <c:pt idx="34">
                  <c:v>0</c:v>
                </c:pt>
                <c:pt idx="35">
                  <c:v>1.8</c:v>
                </c:pt>
                <c:pt idx="36">
                  <c:v>0.7</c:v>
                </c:pt>
                <c:pt idx="37">
                  <c:v>0.7</c:v>
                </c:pt>
                <c:pt idx="38">
                  <c:v>0.4</c:v>
                </c:pt>
                <c:pt idx="39">
                  <c:v>1.1000000000000001</c:v>
                </c:pt>
                <c:pt idx="40">
                  <c:v>1.8</c:v>
                </c:pt>
                <c:pt idx="41">
                  <c:v>0.4</c:v>
                </c:pt>
                <c:pt idx="42">
                  <c:v>0.4</c:v>
                </c:pt>
                <c:pt idx="43">
                  <c:v>0.4</c:v>
                </c:pt>
                <c:pt idx="44">
                  <c:v>0.7</c:v>
                </c:pt>
                <c:pt idx="45">
                  <c:v>0.4</c:v>
                </c:pt>
                <c:pt idx="46">
                  <c:v>0.7</c:v>
                </c:pt>
                <c:pt idx="47">
                  <c:v>0</c:v>
                </c:pt>
                <c:pt idx="48">
                  <c:v>0.4</c:v>
                </c:pt>
                <c:pt idx="49">
                  <c:v>0</c:v>
                </c:pt>
                <c:pt idx="50">
                  <c:v>0.4</c:v>
                </c:pt>
                <c:pt idx="51">
                  <c:v>0</c:v>
                </c:pt>
                <c:pt idx="52">
                  <c:v>0.4</c:v>
                </c:pt>
                <c:pt idx="53">
                  <c:v>0.7</c:v>
                </c:pt>
                <c:pt idx="54">
                  <c:v>0.4</c:v>
                </c:pt>
                <c:pt idx="55">
                  <c:v>0.4</c:v>
                </c:pt>
                <c:pt idx="56">
                  <c:v>1.4</c:v>
                </c:pt>
                <c:pt idx="57">
                  <c:v>1.1000000000000001</c:v>
                </c:pt>
                <c:pt idx="58">
                  <c:v>0</c:v>
                </c:pt>
                <c:pt idx="59">
                  <c:v>0.7</c:v>
                </c:pt>
                <c:pt idx="60">
                  <c:v>0.7</c:v>
                </c:pt>
                <c:pt idx="61">
                  <c:v>0.7</c:v>
                </c:pt>
                <c:pt idx="62">
                  <c:v>1.1000000000000001</c:v>
                </c:pt>
                <c:pt idx="63">
                  <c:v>0.4</c:v>
                </c:pt>
                <c:pt idx="64">
                  <c:v>0.7</c:v>
                </c:pt>
                <c:pt idx="65">
                  <c:v>0.4</c:v>
                </c:pt>
                <c:pt idx="66">
                  <c:v>0.7</c:v>
                </c:pt>
                <c:pt idx="67">
                  <c:v>0.7</c:v>
                </c:pt>
                <c:pt idx="68">
                  <c:v>0.4</c:v>
                </c:pt>
                <c:pt idx="69">
                  <c:v>0.4</c:v>
                </c:pt>
                <c:pt idx="70">
                  <c:v>0.7</c:v>
                </c:pt>
                <c:pt idx="71">
                  <c:v>0.4</c:v>
                </c:pt>
                <c:pt idx="72">
                  <c:v>0.4</c:v>
                </c:pt>
                <c:pt idx="73">
                  <c:v>1.1000000000000001</c:v>
                </c:pt>
                <c:pt idx="74">
                  <c:v>0</c:v>
                </c:pt>
                <c:pt idx="75">
                  <c:v>0.7</c:v>
                </c:pt>
                <c:pt idx="76">
                  <c:v>0.7</c:v>
                </c:pt>
                <c:pt idx="77">
                  <c:v>0</c:v>
                </c:pt>
                <c:pt idx="78">
                  <c:v>1.1000000000000001</c:v>
                </c:pt>
                <c:pt idx="79">
                  <c:v>1.4</c:v>
                </c:pt>
                <c:pt idx="80">
                  <c:v>0.7</c:v>
                </c:pt>
                <c:pt idx="81">
                  <c:v>0.7</c:v>
                </c:pt>
                <c:pt idx="82">
                  <c:v>0.4</c:v>
                </c:pt>
                <c:pt idx="83">
                  <c:v>0</c:v>
                </c:pt>
                <c:pt idx="84">
                  <c:v>0</c:v>
                </c:pt>
                <c:pt idx="85">
                  <c:v>0.4</c:v>
                </c:pt>
                <c:pt idx="86">
                  <c:v>0.7</c:v>
                </c:pt>
                <c:pt idx="87">
                  <c:v>1.1000000000000001</c:v>
                </c:pt>
                <c:pt idx="88">
                  <c:v>0.7</c:v>
                </c:pt>
                <c:pt idx="89">
                  <c:v>0.7</c:v>
                </c:pt>
                <c:pt idx="90">
                  <c:v>0.7</c:v>
                </c:pt>
                <c:pt idx="91">
                  <c:v>0</c:v>
                </c:pt>
                <c:pt idx="92">
                  <c:v>0.4</c:v>
                </c:pt>
                <c:pt idx="93">
                  <c:v>0.7</c:v>
                </c:pt>
                <c:pt idx="94">
                  <c:v>0</c:v>
                </c:pt>
                <c:pt idx="95">
                  <c:v>0.4</c:v>
                </c:pt>
                <c:pt idx="96">
                  <c:v>0.7</c:v>
                </c:pt>
                <c:pt idx="97">
                  <c:v>0</c:v>
                </c:pt>
                <c:pt idx="98">
                  <c:v>0.4</c:v>
                </c:pt>
                <c:pt idx="99">
                  <c:v>0.4</c:v>
                </c:pt>
                <c:pt idx="100">
                  <c:v>0</c:v>
                </c:pt>
                <c:pt idx="101">
                  <c:v>0.4</c:v>
                </c:pt>
                <c:pt idx="102">
                  <c:v>0.4</c:v>
                </c:pt>
                <c:pt idx="103">
                  <c:v>0.4</c:v>
                </c:pt>
                <c:pt idx="104">
                  <c:v>0.7</c:v>
                </c:pt>
                <c:pt idx="105">
                  <c:v>0.7</c:v>
                </c:pt>
                <c:pt idx="106">
                  <c:v>0</c:v>
                </c:pt>
                <c:pt idx="107">
                  <c:v>0.7</c:v>
                </c:pt>
                <c:pt idx="108">
                  <c:v>1.4</c:v>
                </c:pt>
                <c:pt idx="109">
                  <c:v>1.4</c:v>
                </c:pt>
                <c:pt idx="110">
                  <c:v>0.4</c:v>
                </c:pt>
                <c:pt idx="111">
                  <c:v>0.7</c:v>
                </c:pt>
                <c:pt idx="112">
                  <c:v>1.1000000000000001</c:v>
                </c:pt>
                <c:pt idx="113">
                  <c:v>2.5</c:v>
                </c:pt>
                <c:pt idx="114">
                  <c:v>0.7</c:v>
                </c:pt>
                <c:pt idx="115">
                  <c:v>0.7</c:v>
                </c:pt>
                <c:pt idx="116">
                  <c:v>0.7</c:v>
                </c:pt>
                <c:pt idx="117">
                  <c:v>2.5</c:v>
                </c:pt>
                <c:pt idx="118">
                  <c:v>0.4</c:v>
                </c:pt>
                <c:pt idx="119">
                  <c:v>0</c:v>
                </c:pt>
                <c:pt idx="120">
                  <c:v>0.4</c:v>
                </c:pt>
                <c:pt idx="121">
                  <c:v>1.1000000000000001</c:v>
                </c:pt>
                <c:pt idx="122">
                  <c:v>0.7</c:v>
                </c:pt>
                <c:pt idx="123">
                  <c:v>0.4</c:v>
                </c:pt>
                <c:pt idx="124">
                  <c:v>0.4</c:v>
                </c:pt>
                <c:pt idx="125">
                  <c:v>0.7</c:v>
                </c:pt>
                <c:pt idx="126">
                  <c:v>0</c:v>
                </c:pt>
                <c:pt idx="127">
                  <c:v>0.7</c:v>
                </c:pt>
                <c:pt idx="128">
                  <c:v>0</c:v>
                </c:pt>
                <c:pt idx="129">
                  <c:v>0</c:v>
                </c:pt>
                <c:pt idx="130">
                  <c:v>0</c:v>
                </c:pt>
                <c:pt idx="131">
                  <c:v>0.4</c:v>
                </c:pt>
                <c:pt idx="132">
                  <c:v>0.4</c:v>
                </c:pt>
                <c:pt idx="133">
                  <c:v>1.4</c:v>
                </c:pt>
                <c:pt idx="134">
                  <c:v>0.7</c:v>
                </c:pt>
                <c:pt idx="135">
                  <c:v>0.4</c:v>
                </c:pt>
                <c:pt idx="136">
                  <c:v>2.5</c:v>
                </c:pt>
                <c:pt idx="137">
                  <c:v>0.4</c:v>
                </c:pt>
                <c:pt idx="138">
                  <c:v>1.1000000000000001</c:v>
                </c:pt>
                <c:pt idx="139">
                  <c:v>1.1000000000000001</c:v>
                </c:pt>
                <c:pt idx="140">
                  <c:v>0.4</c:v>
                </c:pt>
                <c:pt idx="141">
                  <c:v>0.7</c:v>
                </c:pt>
                <c:pt idx="142">
                  <c:v>0</c:v>
                </c:pt>
                <c:pt idx="143">
                  <c:v>0</c:v>
                </c:pt>
                <c:pt idx="144">
                  <c:v>1.8</c:v>
                </c:pt>
                <c:pt idx="145">
                  <c:v>0.7</c:v>
                </c:pt>
                <c:pt idx="146">
                  <c:v>1.8</c:v>
                </c:pt>
                <c:pt idx="147">
                  <c:v>0.7</c:v>
                </c:pt>
                <c:pt idx="148">
                  <c:v>1.1000000000000001</c:v>
                </c:pt>
                <c:pt idx="149">
                  <c:v>0.7</c:v>
                </c:pt>
                <c:pt idx="150">
                  <c:v>0.4</c:v>
                </c:pt>
                <c:pt idx="151">
                  <c:v>0</c:v>
                </c:pt>
                <c:pt idx="152">
                  <c:v>0.4</c:v>
                </c:pt>
                <c:pt idx="153">
                  <c:v>0.4</c:v>
                </c:pt>
                <c:pt idx="154">
                  <c:v>0.7</c:v>
                </c:pt>
                <c:pt idx="155">
                  <c:v>1.1000000000000001</c:v>
                </c:pt>
                <c:pt idx="156">
                  <c:v>1.4</c:v>
                </c:pt>
                <c:pt idx="157">
                  <c:v>0.7</c:v>
                </c:pt>
                <c:pt idx="158">
                  <c:v>0.4</c:v>
                </c:pt>
                <c:pt idx="159">
                  <c:v>1.8</c:v>
                </c:pt>
                <c:pt idx="160">
                  <c:v>1.4</c:v>
                </c:pt>
                <c:pt idx="161">
                  <c:v>0.4</c:v>
                </c:pt>
                <c:pt idx="162">
                  <c:v>0.4</c:v>
                </c:pt>
                <c:pt idx="163">
                  <c:v>0.7</c:v>
                </c:pt>
                <c:pt idx="164">
                  <c:v>0.4</c:v>
                </c:pt>
                <c:pt idx="165">
                  <c:v>0.4</c:v>
                </c:pt>
                <c:pt idx="166">
                  <c:v>0.4</c:v>
                </c:pt>
                <c:pt idx="167">
                  <c:v>0</c:v>
                </c:pt>
              </c:numCache>
            </c:numRef>
          </c:val>
        </c:ser>
        <c:marker val="1"/>
        <c:axId val="177136000"/>
        <c:axId val="177137920"/>
      </c:lineChart>
      <c:scatterChart>
        <c:scatterStyle val="lineMarker"/>
        <c:ser>
          <c:idx val="0"/>
          <c:order val="1"/>
          <c:tx>
            <c:strRef>
              <c:f>fig15_16!$W$6</c:f>
              <c:strCache>
                <c:ptCount val="1"/>
                <c:pt idx="0">
                  <c:v>Axis Y</c:v>
                </c:pt>
              </c:strCache>
            </c:strRef>
          </c:tx>
          <c:spPr>
            <a:ln w="28575">
              <a:noFill/>
            </a:ln>
          </c:spPr>
          <c:marker>
            <c:symbol val="none"/>
          </c:marker>
          <c:dLbls>
            <c:dLbl>
              <c:idx val="0"/>
              <c:tx>
                <c:strRef>
                  <c:f>fig15_16!$X$7</c:f>
                  <c:strCache>
                    <c:ptCount val="1"/>
                    <c:pt idx="0">
                      <c:v>Monday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
              <c:tx>
                <c:strRef>
                  <c:f>fig15_16!$X$8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2"/>
              <c:tx>
                <c:strRef>
                  <c:f>fig15_16!$X$9</c:f>
                  <c:strCache>
                    <c:ptCount val="1"/>
                    <c:pt idx="0">
                      <c:v>Tuesday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3"/>
              <c:tx>
                <c:strRef>
                  <c:f>fig15_16!$X$10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4"/>
              <c:tx>
                <c:strRef>
                  <c:f>fig15_16!$X$11</c:f>
                  <c:strCache>
                    <c:ptCount val="1"/>
                    <c:pt idx="0">
                      <c:v>Wednesday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5"/>
              <c:tx>
                <c:strRef>
                  <c:f>fig15_16!$X$12</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6"/>
              <c:tx>
                <c:strRef>
                  <c:f>fig15_16!$X$13</c:f>
                  <c:strCache>
                    <c:ptCount val="1"/>
                    <c:pt idx="0">
                      <c:v>Thursday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7"/>
              <c:tx>
                <c:strRef>
                  <c:f>fig15_16!$X$14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8"/>
              <c:tx>
                <c:strRef>
                  <c:f>fig15_16!$X$15</c:f>
                  <c:strCache>
                    <c:ptCount val="1"/>
                    <c:pt idx="0">
                      <c:v>Friday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9"/>
              <c:tx>
                <c:strRef>
                  <c:f>fig15_16!$X$16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0"/>
              <c:tx>
                <c:strRef>
                  <c:f>fig15_16!$X$17</c:f>
                  <c:strCache>
                    <c:ptCount val="1"/>
                    <c:pt idx="0">
                      <c:v>Saturday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1"/>
              <c:tx>
                <c:strRef>
                  <c:f>fig15_16!$X$18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Lbl>
              <c:idx val="12"/>
              <c:tx>
                <c:strRef>
                  <c:f>fig15_16!$X$19</c:f>
                  <c:strCache>
                    <c:ptCount val="1"/>
                    <c:pt idx="0">
                      <c:v>Sunday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dLbl>
            <c:delete val="1"/>
          </c:dLbls>
          <c:errBars>
            <c:errDir val="y"/>
            <c:errBarType val="plus"/>
            <c:errValType val="fixedVal"/>
            <c:val val="1"/>
            <c:spPr>
              <a:ln w="12700">
                <a:solidFill>
                  <a:srgbClr val="000000"/>
                </a:solidFill>
                <a:prstDash val="sysDash"/>
              </a:ln>
            </c:spPr>
          </c:errBars>
          <c:xVal>
            <c:numRef>
              <c:f>fig15_16!$V$7:$V$19</c:f>
              <c:numCache>
                <c:formatCode>General</c:formatCode>
                <c:ptCount val="13"/>
                <c:pt idx="0">
                  <c:v>12</c:v>
                </c:pt>
                <c:pt idx="1">
                  <c:v>24</c:v>
                </c:pt>
                <c:pt idx="2">
                  <c:v>36</c:v>
                </c:pt>
                <c:pt idx="3">
                  <c:v>48</c:v>
                </c:pt>
                <c:pt idx="4">
                  <c:v>60</c:v>
                </c:pt>
                <c:pt idx="5">
                  <c:v>72</c:v>
                </c:pt>
                <c:pt idx="6">
                  <c:v>84</c:v>
                </c:pt>
                <c:pt idx="7">
                  <c:v>96</c:v>
                </c:pt>
                <c:pt idx="8">
                  <c:v>108</c:v>
                </c:pt>
                <c:pt idx="9">
                  <c:v>120</c:v>
                </c:pt>
                <c:pt idx="10">
                  <c:v>132</c:v>
                </c:pt>
                <c:pt idx="11">
                  <c:v>144</c:v>
                </c:pt>
                <c:pt idx="12">
                  <c:v>156</c:v>
                </c:pt>
              </c:numCache>
            </c:numRef>
          </c:xVal>
          <c:yVal>
            <c:numRef>
              <c:f>fig15_16!$W$7:$W$19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er>
        <c:axId val="177144192"/>
        <c:axId val="177145728"/>
      </c:scatterChart>
      <c:catAx>
        <c:axId val="177136000"/>
        <c:scaling>
          <c:orientation val="minMax"/>
        </c:scaling>
        <c:axPos val="b"/>
        <c:title>
          <c:tx>
            <c:rich>
              <a:bodyPr/>
              <a:lstStyle/>
              <a:p>
                <a:pPr>
                  <a:defRPr sz="1000" b="1" i="0" u="none" strike="noStrike" baseline="0">
                    <a:solidFill>
                      <a:srgbClr val="000000"/>
                    </a:solidFill>
                    <a:latin typeface="Arial"/>
                    <a:ea typeface="Arial"/>
                    <a:cs typeface="Arial"/>
                  </a:defRPr>
                </a:pPr>
                <a:r>
                  <a:rPr lang="en-NZ"/>
                  <a:t>Day / Hour</a:t>
                </a:r>
              </a:p>
            </c:rich>
          </c:tx>
          <c:layout>
            <c:manualLayout>
              <c:xMode val="edge"/>
              <c:yMode val="edge"/>
              <c:x val="0.44975722656181899"/>
              <c:y val="0.92076732211752221"/>
            </c:manualLayout>
          </c:layout>
          <c:spPr>
            <a:noFill/>
            <a:ln w="25400">
              <a:noFill/>
            </a:ln>
          </c:spPr>
        </c:title>
        <c:majorTickMark val="none"/>
        <c:tickLblPos val="none"/>
        <c:spPr>
          <a:ln w="3175">
            <a:solidFill>
              <a:srgbClr val="000000"/>
            </a:solidFill>
            <a:prstDash val="solid"/>
          </a:ln>
        </c:spPr>
        <c:crossAx val="177137920"/>
        <c:crosses val="autoZero"/>
        <c:auto val="1"/>
        <c:lblAlgn val="ctr"/>
        <c:lblOffset val="100"/>
        <c:tickMarkSkip val="1"/>
      </c:catAx>
      <c:valAx>
        <c:axId val="177137920"/>
        <c:scaling>
          <c:orientation val="minMax"/>
        </c:scaling>
        <c:axPos val="l"/>
        <c:title>
          <c:tx>
            <c:rich>
              <a:bodyPr/>
              <a:lstStyle/>
              <a:p>
                <a:pPr>
                  <a:defRPr sz="1000" b="1" i="0" u="none" strike="noStrike" baseline="0">
                    <a:solidFill>
                      <a:srgbClr val="000000"/>
                    </a:solidFill>
                    <a:latin typeface="Arial"/>
                    <a:ea typeface="Arial"/>
                    <a:cs typeface="Arial"/>
                  </a:defRPr>
                </a:pPr>
                <a:r>
                  <a:rPr lang="en-NZ"/>
                  <a:t>Percent of fatal crashes</a:t>
                </a:r>
              </a:p>
            </c:rich>
          </c:tx>
          <c:layout>
            <c:manualLayout>
              <c:xMode val="edge"/>
              <c:yMode val="edge"/>
              <c:x val="2.1248339973439601E-2"/>
              <c:y val="0.32513747257002712"/>
            </c:manualLayout>
          </c:layout>
          <c:spPr>
            <a:noFill/>
            <a:ln w="25400">
              <a:noFill/>
            </a:ln>
          </c:spPr>
        </c:title>
        <c:numFmt formatCode="0.0" sourceLinked="0"/>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7136000"/>
        <c:crosses val="autoZero"/>
        <c:crossBetween val="between"/>
      </c:valAx>
      <c:valAx>
        <c:axId val="177144192"/>
        <c:scaling>
          <c:orientation val="minMax"/>
          <c:max val="167"/>
          <c:min val="0"/>
        </c:scaling>
        <c:axPos val="t"/>
        <c:numFmt formatCode="General" sourceLinked="1"/>
        <c:majorTickMark val="none"/>
        <c:tickLblPos val="none"/>
        <c:spPr>
          <a:ln w="3175">
            <a:solidFill>
              <a:srgbClr val="000000"/>
            </a:solidFill>
            <a:prstDash val="solid"/>
          </a:ln>
        </c:spPr>
        <c:crossAx val="177145728"/>
        <c:crosses val="max"/>
        <c:crossBetween val="midCat"/>
      </c:valAx>
      <c:valAx>
        <c:axId val="177145728"/>
        <c:scaling>
          <c:orientation val="minMax"/>
          <c:max val="1"/>
          <c:min val="0"/>
        </c:scaling>
        <c:axPos val="r"/>
        <c:numFmt formatCode="General" sourceLinked="1"/>
        <c:majorTickMark val="none"/>
        <c:tickLblPos val="none"/>
        <c:spPr>
          <a:ln w="3175">
            <a:solidFill>
              <a:srgbClr val="000000"/>
            </a:solidFill>
            <a:prstDash val="solid"/>
          </a:ln>
        </c:spPr>
        <c:crossAx val="177144192"/>
        <c:crosses val="max"/>
        <c:crossBetween val="midCat"/>
      </c:valAx>
      <c:spPr>
        <a:noFill/>
        <a:ln w="12700">
          <a:solidFill>
            <a:srgbClr val="808080"/>
          </a:solidFill>
          <a:prstDash val="solid"/>
        </a:ln>
      </c:spPr>
    </c:plotArea>
    <c:plotVisOnly val="1"/>
    <c:dispBlanksAs val="gap"/>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US" sz="1400">
                <a:latin typeface="Arial" pitchFamily="34" charset="0"/>
                <a:cs typeface="Arial" pitchFamily="34" charset="0"/>
              </a:rPr>
              <a:t>Figure 17 </a:t>
            </a:r>
          </a:p>
          <a:p>
            <a:pPr>
              <a:defRPr/>
            </a:pPr>
            <a:r>
              <a:rPr lang="en-US" sz="1400">
                <a:latin typeface="Arial" pitchFamily="34" charset="0"/>
                <a:cs typeface="Arial" pitchFamily="34" charset="0"/>
              </a:rPr>
              <a:t>Factors contributing to crashes</a:t>
            </a:r>
          </a:p>
        </c:rich>
      </c:tx>
      <c:layout>
        <c:manualLayout>
          <c:xMode val="edge"/>
          <c:yMode val="edge"/>
          <c:x val="0.27419722272018915"/>
          <c:y val="2.9739776951672871E-2"/>
        </c:manualLayout>
      </c:layout>
    </c:title>
    <c:plotArea>
      <c:layout>
        <c:manualLayout>
          <c:layoutTarget val="inner"/>
          <c:xMode val="edge"/>
          <c:yMode val="edge"/>
          <c:x val="0.36367968890053382"/>
          <c:y val="0.13217678645187939"/>
          <c:w val="0.59764542567030265"/>
          <c:h val="0.79000426061983964"/>
        </c:manualLayout>
      </c:layout>
      <c:barChart>
        <c:barDir val="bar"/>
        <c:grouping val="clustered"/>
        <c:ser>
          <c:idx val="1"/>
          <c:order val="0"/>
          <c:tx>
            <c:strRef>
              <c:f>'fig17'!$D$4</c:f>
              <c:strCache>
                <c:ptCount val="1"/>
                <c:pt idx="0">
                  <c:v>Percent of injury crashes</c:v>
                </c:pt>
              </c:strCache>
            </c:strRef>
          </c:tx>
          <c:spPr>
            <a:solidFill>
              <a:schemeClr val="bg1">
                <a:lumMod val="85000"/>
              </a:schemeClr>
            </a:solidFill>
            <a:ln>
              <a:solidFill>
                <a:prstClr val="black"/>
              </a:solidFill>
            </a:ln>
          </c:spPr>
          <c:cat>
            <c:strRef>
              <c:f>'fig17'!$B$6:$B$26</c:f>
              <c:strCache>
                <c:ptCount val="21"/>
                <c:pt idx="0">
                  <c:v>Wrong lane </c:v>
                </c:pt>
                <c:pt idx="1">
                  <c:v>Cyclist factors </c:v>
                </c:pt>
                <c:pt idx="2">
                  <c:v>Following too close </c:v>
                </c:pt>
                <c:pt idx="3">
                  <c:v>Misjudged other vehicle </c:v>
                </c:pt>
                <c:pt idx="4">
                  <c:v>Weather </c:v>
                </c:pt>
                <c:pt idx="5">
                  <c:v>Illness/disability </c:v>
                </c:pt>
                <c:pt idx="6">
                  <c:v>Suddenly braked or turned </c:v>
                </c:pt>
                <c:pt idx="7">
                  <c:v>Pedestrian factors </c:v>
                </c:pt>
                <c:pt idx="8">
                  <c:v>Overtaking </c:v>
                </c:pt>
                <c:pt idx="9">
                  <c:v>Vehicle factors </c:v>
                </c:pt>
                <c:pt idx="10">
                  <c:v>Did not see other party </c:v>
                </c:pt>
                <c:pt idx="11">
                  <c:v>Driver tired or fell asleep </c:v>
                </c:pt>
                <c:pt idx="12">
                  <c:v>Road factors </c:v>
                </c:pt>
                <c:pt idx="13">
                  <c:v>Inattention or attention diverted </c:v>
                </c:pt>
                <c:pt idx="14">
                  <c:v>Inexperienced </c:v>
                </c:pt>
                <c:pt idx="15">
                  <c:v>Failed to give way or stop </c:v>
                </c:pt>
                <c:pt idx="16">
                  <c:v>Too far left </c:v>
                </c:pt>
                <c:pt idx="17">
                  <c:v>Too fast for conditions </c:v>
                </c:pt>
                <c:pt idx="18">
                  <c:v>Alcohol or drugs </c:v>
                </c:pt>
                <c:pt idx="19">
                  <c:v>Failed to keep left </c:v>
                </c:pt>
                <c:pt idx="20">
                  <c:v>Lost control </c:v>
                </c:pt>
              </c:strCache>
            </c:strRef>
          </c:cat>
          <c:val>
            <c:numRef>
              <c:f>'fig17'!$D$6:$D$26</c:f>
              <c:numCache>
                <c:formatCode>0</c:formatCode>
                <c:ptCount val="21"/>
                <c:pt idx="0">
                  <c:v>0.77463334019999996</c:v>
                </c:pt>
                <c:pt idx="1">
                  <c:v>2.3755422433</c:v>
                </c:pt>
                <c:pt idx="2">
                  <c:v>4.4102458169999998</c:v>
                </c:pt>
                <c:pt idx="3">
                  <c:v>4.2966329271000001</c:v>
                </c:pt>
                <c:pt idx="4">
                  <c:v>2.1070026853999999</c:v>
                </c:pt>
                <c:pt idx="5">
                  <c:v>3.5529849205000001</c:v>
                </c:pt>
                <c:pt idx="6">
                  <c:v>3.6149555876999999</c:v>
                </c:pt>
                <c:pt idx="7">
                  <c:v>4.6271431522000004</c:v>
                </c:pt>
                <c:pt idx="8">
                  <c:v>1.9417475728</c:v>
                </c:pt>
                <c:pt idx="9">
                  <c:v>2.4478413551</c:v>
                </c:pt>
                <c:pt idx="10">
                  <c:v>17.031605039999999</c:v>
                </c:pt>
                <c:pt idx="11">
                  <c:v>5.7529436066999997</c:v>
                </c:pt>
                <c:pt idx="12">
                  <c:v>8.3866969634000004</c:v>
                </c:pt>
                <c:pt idx="13">
                  <c:v>20.26440818</c:v>
                </c:pt>
                <c:pt idx="14">
                  <c:v>8.8308200785000004</c:v>
                </c:pt>
                <c:pt idx="15">
                  <c:v>20.94608552</c:v>
                </c:pt>
                <c:pt idx="16">
                  <c:v>9.6261103077999994</c:v>
                </c:pt>
                <c:pt idx="17">
                  <c:v>16.938649039000001</c:v>
                </c:pt>
                <c:pt idx="18">
                  <c:v>6.4346209460999999</c:v>
                </c:pt>
                <c:pt idx="19">
                  <c:v>9.1613303036999998</c:v>
                </c:pt>
                <c:pt idx="20">
                  <c:v>25.056806444999999</c:v>
                </c:pt>
              </c:numCache>
            </c:numRef>
          </c:val>
        </c:ser>
        <c:ser>
          <c:idx val="0"/>
          <c:order val="1"/>
          <c:tx>
            <c:strRef>
              <c:f>'fig17'!$C$4</c:f>
              <c:strCache>
                <c:ptCount val="1"/>
                <c:pt idx="0">
                  <c:v>Percent of fatal crashes</c:v>
                </c:pt>
              </c:strCache>
            </c:strRef>
          </c:tx>
          <c:spPr>
            <a:solidFill>
              <a:schemeClr val="bg1">
                <a:lumMod val="50000"/>
              </a:schemeClr>
            </a:solidFill>
            <a:ln>
              <a:solidFill>
                <a:schemeClr val="tx1"/>
              </a:solidFill>
            </a:ln>
          </c:spPr>
          <c:cat>
            <c:strRef>
              <c:f>'fig17'!$B$6:$B$26</c:f>
              <c:strCache>
                <c:ptCount val="21"/>
                <c:pt idx="0">
                  <c:v>Wrong lane </c:v>
                </c:pt>
                <c:pt idx="1">
                  <c:v>Cyclist factors </c:v>
                </c:pt>
                <c:pt idx="2">
                  <c:v>Following too close </c:v>
                </c:pt>
                <c:pt idx="3">
                  <c:v>Misjudged other vehicle </c:v>
                </c:pt>
                <c:pt idx="4">
                  <c:v>Weather </c:v>
                </c:pt>
                <c:pt idx="5">
                  <c:v>Illness/disability </c:v>
                </c:pt>
                <c:pt idx="6">
                  <c:v>Suddenly braked or turned </c:v>
                </c:pt>
                <c:pt idx="7">
                  <c:v>Pedestrian factors </c:v>
                </c:pt>
                <c:pt idx="8">
                  <c:v>Overtaking </c:v>
                </c:pt>
                <c:pt idx="9">
                  <c:v>Vehicle factors </c:v>
                </c:pt>
                <c:pt idx="10">
                  <c:v>Did not see other party </c:v>
                </c:pt>
                <c:pt idx="11">
                  <c:v>Driver tired or fell asleep </c:v>
                </c:pt>
                <c:pt idx="12">
                  <c:v>Road factors </c:v>
                </c:pt>
                <c:pt idx="13">
                  <c:v>Inattention or attention diverted </c:v>
                </c:pt>
                <c:pt idx="14">
                  <c:v>Inexperienced </c:v>
                </c:pt>
                <c:pt idx="15">
                  <c:v>Failed to give way or stop </c:v>
                </c:pt>
                <c:pt idx="16">
                  <c:v>Too far left </c:v>
                </c:pt>
                <c:pt idx="17">
                  <c:v>Too fast for conditions </c:v>
                </c:pt>
                <c:pt idx="18">
                  <c:v>Alcohol or drugs </c:v>
                </c:pt>
                <c:pt idx="19">
                  <c:v>Failed to keep left </c:v>
                </c:pt>
                <c:pt idx="20">
                  <c:v>Lost control </c:v>
                </c:pt>
              </c:strCache>
            </c:strRef>
          </c:cat>
          <c:val>
            <c:numRef>
              <c:f>'fig17'!$C$6:$C$26</c:f>
              <c:numCache>
                <c:formatCode>0</c:formatCode>
                <c:ptCount val="21"/>
                <c:pt idx="0">
                  <c:v>0</c:v>
                </c:pt>
                <c:pt idx="1">
                  <c:v>1.3986013986000001</c:v>
                </c:pt>
                <c:pt idx="2">
                  <c:v>1.3986013986000001</c:v>
                </c:pt>
                <c:pt idx="3">
                  <c:v>2.0979020979</c:v>
                </c:pt>
                <c:pt idx="4">
                  <c:v>3.1468531468999998</c:v>
                </c:pt>
                <c:pt idx="5">
                  <c:v>4.1958041958000001</c:v>
                </c:pt>
                <c:pt idx="6">
                  <c:v>4.5454545455000002</c:v>
                </c:pt>
                <c:pt idx="7">
                  <c:v>6.6433566433999998</c:v>
                </c:pt>
                <c:pt idx="8">
                  <c:v>6.9930069929999998</c:v>
                </c:pt>
                <c:pt idx="9">
                  <c:v>9.0909090909000003</c:v>
                </c:pt>
                <c:pt idx="10">
                  <c:v>9.4405594405999995</c:v>
                </c:pt>
                <c:pt idx="11">
                  <c:v>9.7902097902000005</c:v>
                </c:pt>
                <c:pt idx="12">
                  <c:v>9.7902097902000005</c:v>
                </c:pt>
                <c:pt idx="13">
                  <c:v>9.7902097902000005</c:v>
                </c:pt>
                <c:pt idx="14">
                  <c:v>10.489510490000001</c:v>
                </c:pt>
                <c:pt idx="15">
                  <c:v>11.188811189000001</c:v>
                </c:pt>
                <c:pt idx="16">
                  <c:v>11.888111887999999</c:v>
                </c:pt>
                <c:pt idx="17">
                  <c:v>27.622377621999998</c:v>
                </c:pt>
                <c:pt idx="18">
                  <c:v>27.972027971999999</c:v>
                </c:pt>
                <c:pt idx="19">
                  <c:v>30.069930070000002</c:v>
                </c:pt>
                <c:pt idx="20">
                  <c:v>33.566433566000001</c:v>
                </c:pt>
              </c:numCache>
            </c:numRef>
          </c:val>
        </c:ser>
        <c:axId val="177253376"/>
        <c:axId val="177263360"/>
      </c:barChart>
      <c:catAx>
        <c:axId val="177253376"/>
        <c:scaling>
          <c:orientation val="minMax"/>
        </c:scaling>
        <c:axPos val="l"/>
        <c:numFmt formatCode="General" sourceLinked="1"/>
        <c:tickLblPos val="nextTo"/>
        <c:txPr>
          <a:bodyPr rot="0" vert="horz"/>
          <a:lstStyle/>
          <a:p>
            <a:pPr>
              <a:defRPr sz="1000" b="0" i="0" u="none" strike="noStrike" baseline="0">
                <a:solidFill>
                  <a:srgbClr val="000000"/>
                </a:solidFill>
                <a:latin typeface="Arial"/>
                <a:ea typeface="Arial"/>
                <a:cs typeface="Arial"/>
              </a:defRPr>
            </a:pPr>
            <a:endParaRPr lang="en-US"/>
          </a:p>
        </c:txPr>
        <c:crossAx val="177263360"/>
        <c:crosses val="autoZero"/>
        <c:auto val="1"/>
        <c:lblAlgn val="ctr"/>
        <c:lblOffset val="100"/>
      </c:catAx>
      <c:valAx>
        <c:axId val="177263360"/>
        <c:scaling>
          <c:orientation val="minMax"/>
        </c:scaling>
        <c:axPos val="b"/>
        <c:majorGridlines/>
        <c:numFmt formatCode="0" sourceLinked="0"/>
        <c:tickLblPos val="nextTo"/>
        <c:txPr>
          <a:bodyPr rot="0" vert="horz"/>
          <a:lstStyle/>
          <a:p>
            <a:pPr>
              <a:defRPr sz="1000" b="0" i="0" u="none" strike="noStrike" baseline="0">
                <a:solidFill>
                  <a:srgbClr val="000000"/>
                </a:solidFill>
                <a:latin typeface="Arial"/>
                <a:ea typeface="Arial"/>
                <a:cs typeface="Arial"/>
              </a:defRPr>
            </a:pPr>
            <a:endParaRPr lang="en-US"/>
          </a:p>
        </c:txPr>
        <c:crossAx val="177253376"/>
        <c:crosses val="autoZero"/>
        <c:crossBetween val="between"/>
      </c:valAx>
      <c:spPr>
        <a:ln>
          <a:solidFill>
            <a:prstClr val="black"/>
          </a:solidFill>
        </a:ln>
      </c:spPr>
    </c:plotArea>
    <c:legend>
      <c:legendPos val="b"/>
      <c:layout>
        <c:manualLayout>
          <c:xMode val="edge"/>
          <c:yMode val="edge"/>
          <c:x val="0.60975109284719609"/>
          <c:y val="0.67459805442535414"/>
          <c:w val="0.32924252244301289"/>
          <c:h val="8.5831520130615346E-2"/>
        </c:manualLayout>
      </c:layout>
      <c:spPr>
        <a:solidFill>
          <a:schemeClr val="bg1"/>
        </a:solidFill>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133" r="0.750000000000001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a:t>Figure 8
 Percentage of road injuries by age and sex</a:t>
            </a:r>
          </a:p>
        </c:rich>
      </c:tx>
      <c:layout>
        <c:manualLayout>
          <c:xMode val="edge"/>
          <c:yMode val="edge"/>
          <c:x val="0.24816477235499745"/>
          <c:y val="3.2258189948478663E-2"/>
        </c:manualLayout>
      </c:layout>
      <c:spPr>
        <a:noFill/>
        <a:ln w="25400">
          <a:noFill/>
        </a:ln>
      </c:spPr>
    </c:title>
    <c:plotArea>
      <c:layout>
        <c:manualLayout>
          <c:layoutTarget val="inner"/>
          <c:xMode val="edge"/>
          <c:yMode val="edge"/>
          <c:x val="0.18257479929546278"/>
          <c:y val="0.18114165868008816"/>
          <c:w val="0.73519457644887121"/>
          <c:h val="0.61042257582604942"/>
        </c:manualLayout>
      </c:layout>
      <c:barChart>
        <c:barDir val="col"/>
        <c:grouping val="stacked"/>
        <c:ser>
          <c:idx val="1"/>
          <c:order val="0"/>
          <c:tx>
            <c:strRef>
              <c:f>'table5_6 &amp;fig7_8'!$S$8</c:f>
              <c:strCache>
                <c:ptCount val="1"/>
                <c:pt idx="0">
                  <c:v>Male</c:v>
                </c:pt>
              </c:strCache>
            </c:strRef>
          </c:tx>
          <c:spPr>
            <a:solidFill>
              <a:schemeClr val="bg1">
                <a:lumMod val="50000"/>
              </a:schemeClr>
            </a:solidFill>
            <a:ln w="12700">
              <a:solidFill>
                <a:srgbClr val="000000"/>
              </a:solidFill>
              <a:prstDash val="solid"/>
            </a:ln>
          </c:spPr>
          <c:cat>
            <c:strRef>
              <c:f>'table5_6 &amp;fig7_8'!$N$9:$N$25</c:f>
              <c:strCache>
                <c:ptCount val="17"/>
                <c:pt idx="0">
                  <c:v>4</c:v>
                </c:pt>
                <c:pt idx="1">
                  <c:v>509</c:v>
                </c:pt>
                <c:pt idx="2">
                  <c:v>10014</c:v>
                </c:pt>
                <c:pt idx="3">
                  <c:v>15019</c:v>
                </c:pt>
                <c:pt idx="4">
                  <c:v>20024</c:v>
                </c:pt>
                <c:pt idx="5">
                  <c:v>25029</c:v>
                </c:pt>
                <c:pt idx="6">
                  <c:v>30034</c:v>
                </c:pt>
                <c:pt idx="7">
                  <c:v>35039</c:v>
                </c:pt>
                <c:pt idx="8">
                  <c:v>40044</c:v>
                </c:pt>
                <c:pt idx="9">
                  <c:v>45049</c:v>
                </c:pt>
                <c:pt idx="10">
                  <c:v>50054</c:v>
                </c:pt>
                <c:pt idx="11">
                  <c:v>55059</c:v>
                </c:pt>
                <c:pt idx="12">
                  <c:v>60064</c:v>
                </c:pt>
                <c:pt idx="13">
                  <c:v>65069</c:v>
                </c:pt>
                <c:pt idx="14">
                  <c:v>70074</c:v>
                </c:pt>
                <c:pt idx="15">
                  <c:v>75079</c:v>
                </c:pt>
                <c:pt idx="16">
                  <c:v>80+</c:v>
                </c:pt>
              </c:strCache>
            </c:strRef>
          </c:cat>
          <c:val>
            <c:numRef>
              <c:f>'table5_6 &amp;fig7_8'!$S$9:$S$25</c:f>
              <c:numCache>
                <c:formatCode>0.0%</c:formatCode>
                <c:ptCount val="17"/>
                <c:pt idx="0">
                  <c:v>5.0251256281407036E-3</c:v>
                </c:pt>
                <c:pt idx="1">
                  <c:v>1.2439245407364692E-2</c:v>
                </c:pt>
                <c:pt idx="2">
                  <c:v>1.6805338166241041E-2</c:v>
                </c:pt>
                <c:pt idx="3">
                  <c:v>7.3811681357607711E-2</c:v>
                </c:pt>
                <c:pt idx="4">
                  <c:v>8.7486613394843066E-2</c:v>
                </c:pt>
                <c:pt idx="5">
                  <c:v>6.4667600296564792E-2</c:v>
                </c:pt>
                <c:pt idx="6">
                  <c:v>4.5061372435950243E-2</c:v>
                </c:pt>
                <c:pt idx="7">
                  <c:v>3.5423016722959055E-2</c:v>
                </c:pt>
                <c:pt idx="8">
                  <c:v>3.5999670483565366E-2</c:v>
                </c:pt>
                <c:pt idx="9">
                  <c:v>3.8965318395254966E-2</c:v>
                </c:pt>
                <c:pt idx="10">
                  <c:v>3.7729631765384297E-2</c:v>
                </c:pt>
                <c:pt idx="11">
                  <c:v>3.179833594200511E-2</c:v>
                </c:pt>
                <c:pt idx="12">
                  <c:v>2.6773210313864405E-2</c:v>
                </c:pt>
                <c:pt idx="13">
                  <c:v>1.6475821731608865E-2</c:v>
                </c:pt>
                <c:pt idx="14">
                  <c:v>1.1697833429442294E-2</c:v>
                </c:pt>
                <c:pt idx="15">
                  <c:v>8.7321855177526983E-3</c:v>
                </c:pt>
                <c:pt idx="16">
                  <c:v>1.3592552928577313E-2</c:v>
                </c:pt>
              </c:numCache>
            </c:numRef>
          </c:val>
        </c:ser>
        <c:ser>
          <c:idx val="0"/>
          <c:order val="1"/>
          <c:tx>
            <c:strRef>
              <c:f>'table5_6 &amp;fig7_8'!$R$8</c:f>
              <c:strCache>
                <c:ptCount val="1"/>
                <c:pt idx="0">
                  <c:v>Female</c:v>
                </c:pt>
              </c:strCache>
            </c:strRef>
          </c:tx>
          <c:spPr>
            <a:solidFill>
              <a:schemeClr val="bg1">
                <a:lumMod val="85000"/>
              </a:schemeClr>
            </a:solidFill>
            <a:ln w="12700">
              <a:solidFill>
                <a:srgbClr val="000000"/>
              </a:solidFill>
              <a:prstDash val="solid"/>
            </a:ln>
          </c:spPr>
          <c:cat>
            <c:strRef>
              <c:f>'table5_6 &amp;fig7_8'!$N$9:$N$25</c:f>
              <c:strCache>
                <c:ptCount val="17"/>
                <c:pt idx="0">
                  <c:v>4</c:v>
                </c:pt>
                <c:pt idx="1">
                  <c:v>509</c:v>
                </c:pt>
                <c:pt idx="2">
                  <c:v>10014</c:v>
                </c:pt>
                <c:pt idx="3">
                  <c:v>15019</c:v>
                </c:pt>
                <c:pt idx="4">
                  <c:v>20024</c:v>
                </c:pt>
                <c:pt idx="5">
                  <c:v>25029</c:v>
                </c:pt>
                <c:pt idx="6">
                  <c:v>30034</c:v>
                </c:pt>
                <c:pt idx="7">
                  <c:v>35039</c:v>
                </c:pt>
                <c:pt idx="8">
                  <c:v>40044</c:v>
                </c:pt>
                <c:pt idx="9">
                  <c:v>45049</c:v>
                </c:pt>
                <c:pt idx="10">
                  <c:v>50054</c:v>
                </c:pt>
                <c:pt idx="11">
                  <c:v>55059</c:v>
                </c:pt>
                <c:pt idx="12">
                  <c:v>60064</c:v>
                </c:pt>
                <c:pt idx="13">
                  <c:v>65069</c:v>
                </c:pt>
                <c:pt idx="14">
                  <c:v>70074</c:v>
                </c:pt>
                <c:pt idx="15">
                  <c:v>75079</c:v>
                </c:pt>
                <c:pt idx="16">
                  <c:v>80+</c:v>
                </c:pt>
              </c:strCache>
            </c:strRef>
          </c:cat>
          <c:val>
            <c:numRef>
              <c:f>'table5_6 &amp;fig7_8'!$R$9:$R$25</c:f>
              <c:numCache>
                <c:formatCode>0.0%</c:formatCode>
                <c:ptCount val="17"/>
                <c:pt idx="0">
                  <c:v>3.4599225636378615E-3</c:v>
                </c:pt>
                <c:pt idx="1">
                  <c:v>1.0132630364939452E-2</c:v>
                </c:pt>
                <c:pt idx="2">
                  <c:v>1.507537688442211E-2</c:v>
                </c:pt>
                <c:pt idx="3">
                  <c:v>5.6100172996128184E-2</c:v>
                </c:pt>
                <c:pt idx="4">
                  <c:v>6.5244254057171103E-2</c:v>
                </c:pt>
                <c:pt idx="5">
                  <c:v>4.5802784413872644E-2</c:v>
                </c:pt>
                <c:pt idx="6">
                  <c:v>3.2292610593953372E-2</c:v>
                </c:pt>
                <c:pt idx="7">
                  <c:v>2.7761759617760937E-2</c:v>
                </c:pt>
                <c:pt idx="8">
                  <c:v>2.7597001400444847E-2</c:v>
                </c:pt>
                <c:pt idx="9">
                  <c:v>3.146881950737293E-2</c:v>
                </c:pt>
                <c:pt idx="10">
                  <c:v>2.594941922728396E-2</c:v>
                </c:pt>
                <c:pt idx="11">
                  <c:v>2.3807562402174808E-2</c:v>
                </c:pt>
                <c:pt idx="12">
                  <c:v>2.0677156273169125E-2</c:v>
                </c:pt>
                <c:pt idx="13">
                  <c:v>1.6311063514292776E-2</c:v>
                </c:pt>
                <c:pt idx="14">
                  <c:v>1.1780212538100339E-2</c:v>
                </c:pt>
                <c:pt idx="15">
                  <c:v>1.029738858225554E-2</c:v>
                </c:pt>
                <c:pt idx="16">
                  <c:v>1.3757311145893401E-2</c:v>
                </c:pt>
              </c:numCache>
            </c:numRef>
          </c:val>
        </c:ser>
        <c:gapWidth val="100"/>
        <c:overlap val="100"/>
        <c:axId val="163321344"/>
        <c:axId val="163323264"/>
      </c:barChart>
      <c:catAx>
        <c:axId val="163321344"/>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a:t>
                </a:r>
              </a:p>
            </c:rich>
          </c:tx>
          <c:layout>
            <c:manualLayout>
              <c:xMode val="edge"/>
              <c:yMode val="edge"/>
              <c:x val="0.45374511005507523"/>
              <c:y val="0.89578276789475275"/>
            </c:manualLayout>
          </c:layout>
          <c:spPr>
            <a:noFill/>
            <a:ln w="25400">
              <a:noFill/>
            </a:ln>
          </c:spPr>
        </c:title>
        <c:numFmt formatCode="General" sourceLinked="1"/>
        <c:tickLblPos val="low"/>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63323264"/>
        <c:crosses val="autoZero"/>
        <c:auto val="1"/>
        <c:lblAlgn val="ctr"/>
        <c:lblOffset val="100"/>
        <c:tickLblSkip val="1"/>
        <c:tickMarkSkip val="1"/>
      </c:catAx>
      <c:valAx>
        <c:axId val="163323264"/>
        <c:scaling>
          <c:orientation val="minMax"/>
        </c:scaling>
        <c:axPos val="l"/>
        <c:title>
          <c:tx>
            <c:rich>
              <a:bodyPr/>
              <a:lstStyle/>
              <a:p>
                <a:pPr>
                  <a:defRPr sz="1000" b="1" i="0" u="none" strike="noStrike" baseline="0">
                    <a:solidFill>
                      <a:srgbClr val="000000"/>
                    </a:solidFill>
                    <a:latin typeface="Arial"/>
                    <a:ea typeface="Arial"/>
                    <a:cs typeface="Arial"/>
                  </a:defRPr>
                </a:pPr>
                <a:r>
                  <a:rPr lang="en-NZ"/>
                  <a:t>Percent of injuries</a:t>
                </a:r>
              </a:p>
            </c:rich>
          </c:tx>
          <c:layout>
            <c:manualLayout>
              <c:xMode val="edge"/>
              <c:yMode val="edge"/>
              <c:x val="7.9295308350773322E-2"/>
              <c:y val="0.35235773306114532"/>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3321344"/>
        <c:crosses val="autoZero"/>
        <c:crossBetween val="between"/>
        <c:majorUnit val="0.05"/>
      </c:valAx>
      <c:spPr>
        <a:noFill/>
        <a:ln w="12700">
          <a:solidFill>
            <a:srgbClr val="808080"/>
          </a:solidFill>
          <a:prstDash val="solid"/>
        </a:ln>
      </c:spPr>
    </c:plotArea>
    <c:legend>
      <c:legendPos val="r"/>
      <c:layout>
        <c:manualLayout>
          <c:xMode val="edge"/>
          <c:yMode val="edge"/>
          <c:x val="0.74498410165689732"/>
          <c:y val="0.28949599818541238"/>
          <c:w val="0.11145767572005015"/>
          <c:h val="0.13351297754447394"/>
        </c:manualLayout>
      </c:layou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CYCLISTS</a:t>
            </a:r>
          </a:p>
        </c:rich>
      </c:tx>
      <c:layout>
        <c:manualLayout>
          <c:xMode val="edge"/>
          <c:yMode val="edge"/>
          <c:x val="0.72157633420822387"/>
          <c:y val="0.38518492006681065"/>
        </c:manualLayout>
      </c:layout>
      <c:overlay val="1"/>
      <c:spPr>
        <a:solidFill>
          <a:schemeClr val="bg1"/>
        </a:solidFill>
      </c:spPr>
    </c:title>
    <c:plotArea>
      <c:layout>
        <c:manualLayout>
          <c:layoutTarget val="inner"/>
          <c:xMode val="edge"/>
          <c:yMode val="edge"/>
          <c:x val="5.7405074365704294E-2"/>
          <c:y val="5.0925925925925923E-2"/>
          <c:w val="0.88715748031496056"/>
          <c:h val="0.67135014902798151"/>
        </c:manualLayout>
      </c:layout>
      <c:barChart>
        <c:barDir val="col"/>
        <c:grouping val="clustered"/>
        <c:ser>
          <c:idx val="0"/>
          <c:order val="0"/>
          <c:tx>
            <c:strRef>
              <c:f>'fig9'!$C$7</c:f>
              <c:strCache>
                <c:ptCount val="1"/>
                <c:pt idx="0">
                  <c:v>CYCLISTS</c:v>
                </c:pt>
              </c:strCache>
            </c:strRef>
          </c:tx>
          <c:cat>
            <c:strRef>
              <c:f>'fig9'!$B$8:$B$24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'fig9'!$C$8:$C$24</c:f>
              <c:numCache>
                <c:formatCode>General</c:formatCode>
                <c:ptCount val="17"/>
                <c:pt idx="0">
                  <c:v>0</c:v>
                </c:pt>
                <c:pt idx="1">
                  <c:v>0.3</c:v>
                </c:pt>
                <c:pt idx="2">
                  <c:v>0</c:v>
                </c:pt>
                <c:pt idx="3">
                  <c:v>0.3</c:v>
                </c:pt>
                <c:pt idx="4">
                  <c:v>0</c:v>
                </c:pt>
                <c:pt idx="5">
                  <c:v>0</c:v>
                </c:pt>
                <c:pt idx="6">
                  <c:v>0</c:v>
                </c:pt>
                <c:pt idx="7">
                  <c:v>0</c:v>
                </c:pt>
                <c:pt idx="8">
                  <c:v>0</c:v>
                </c:pt>
                <c:pt idx="9">
                  <c:v>0</c:v>
                </c:pt>
                <c:pt idx="10">
                  <c:v>0.3</c:v>
                </c:pt>
                <c:pt idx="11">
                  <c:v>0</c:v>
                </c:pt>
                <c:pt idx="12">
                  <c:v>0.3</c:v>
                </c:pt>
                <c:pt idx="13">
                  <c:v>0</c:v>
                </c:pt>
                <c:pt idx="14">
                  <c:v>0.3</c:v>
                </c:pt>
                <c:pt idx="15">
                  <c:v>0</c:v>
                </c:pt>
                <c:pt idx="16">
                  <c:v>0</c:v>
                </c:pt>
              </c:numCache>
            </c:numRef>
          </c:val>
        </c:ser>
        <c:axId val="163360768"/>
        <c:axId val="163362688"/>
      </c:barChart>
      <c:catAx>
        <c:axId val="163360768"/>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a:t>
                </a:r>
              </a:p>
            </c:rich>
          </c:tx>
          <c:layout>
            <c:manualLayout>
              <c:xMode val="edge"/>
              <c:yMode val="edge"/>
              <c:x val="0.42320603674540686"/>
              <c:y val="0.91212121212121311"/>
            </c:manualLayout>
          </c:layout>
        </c:title>
        <c:numFmt formatCode="General" sourceLinked="1"/>
        <c:tickLblPos val="nextTo"/>
        <c:txPr>
          <a:bodyPr rot="-2700000" vert="horz"/>
          <a:lstStyle/>
          <a:p>
            <a:pPr>
              <a:defRPr sz="1000" b="0" i="0" u="none" strike="noStrike" baseline="0">
                <a:solidFill>
                  <a:srgbClr val="000000"/>
                </a:solidFill>
                <a:latin typeface="Arial"/>
                <a:ea typeface="Arial"/>
                <a:cs typeface="Arial"/>
              </a:defRPr>
            </a:pPr>
            <a:endParaRPr lang="en-US"/>
          </a:p>
        </c:txPr>
        <c:crossAx val="163362688"/>
        <c:crosses val="autoZero"/>
        <c:auto val="1"/>
        <c:lblAlgn val="ctr"/>
        <c:lblOffset val="100"/>
      </c:catAx>
      <c:valAx>
        <c:axId val="163362688"/>
        <c:scaling>
          <c:orientation val="minMax"/>
          <c:max val="8"/>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3360768"/>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PEDESTRIANS</a:t>
            </a:r>
          </a:p>
        </c:rich>
      </c:tx>
      <c:layout>
        <c:manualLayout>
          <c:xMode val="edge"/>
          <c:yMode val="edge"/>
          <c:x val="0.67830555555555683"/>
          <c:y val="0.17709578471365778"/>
        </c:manualLayout>
      </c:layout>
      <c:overlay val="1"/>
      <c:spPr>
        <a:solidFill>
          <a:schemeClr val="bg1"/>
        </a:solidFill>
      </c:spPr>
    </c:title>
    <c:plotArea>
      <c:layout>
        <c:manualLayout>
          <c:layoutTarget val="inner"/>
          <c:xMode val="edge"/>
          <c:yMode val="edge"/>
          <c:x val="5.4627296587926533E-2"/>
          <c:y val="4.4780065142459614E-2"/>
          <c:w val="0.88715748031496056"/>
          <c:h val="0.8507693976269497"/>
        </c:manualLayout>
      </c:layout>
      <c:barChart>
        <c:barDir val="col"/>
        <c:grouping val="clustered"/>
        <c:ser>
          <c:idx val="0"/>
          <c:order val="0"/>
          <c:tx>
            <c:strRef>
              <c:f>'fig9'!$D$7</c:f>
              <c:strCache>
                <c:ptCount val="1"/>
                <c:pt idx="0">
                  <c:v>PEDESTRIANS</c:v>
                </c:pt>
              </c:strCache>
            </c:strRef>
          </c:tx>
          <c:cat>
            <c:strRef>
              <c:f>'fig9'!$B$8:$B$24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'fig9'!$D$8:$D$24</c:f>
              <c:numCache>
                <c:formatCode>General</c:formatCode>
                <c:ptCount val="17"/>
                <c:pt idx="0">
                  <c:v>0.9</c:v>
                </c:pt>
                <c:pt idx="1">
                  <c:v>0</c:v>
                </c:pt>
                <c:pt idx="2">
                  <c:v>0</c:v>
                </c:pt>
                <c:pt idx="3">
                  <c:v>0.3</c:v>
                </c:pt>
                <c:pt idx="4">
                  <c:v>0</c:v>
                </c:pt>
                <c:pt idx="5">
                  <c:v>0.3</c:v>
                </c:pt>
                <c:pt idx="6">
                  <c:v>0</c:v>
                </c:pt>
                <c:pt idx="7">
                  <c:v>0</c:v>
                </c:pt>
                <c:pt idx="8">
                  <c:v>0.6</c:v>
                </c:pt>
                <c:pt idx="9">
                  <c:v>1.2</c:v>
                </c:pt>
                <c:pt idx="10">
                  <c:v>0.6</c:v>
                </c:pt>
                <c:pt idx="11">
                  <c:v>0.3</c:v>
                </c:pt>
                <c:pt idx="12">
                  <c:v>1.2</c:v>
                </c:pt>
                <c:pt idx="13">
                  <c:v>0.6</c:v>
                </c:pt>
                <c:pt idx="14">
                  <c:v>0.3</c:v>
                </c:pt>
                <c:pt idx="15">
                  <c:v>0.6</c:v>
                </c:pt>
                <c:pt idx="16">
                  <c:v>0.6</c:v>
                </c:pt>
              </c:numCache>
            </c:numRef>
          </c:val>
        </c:ser>
        <c:axId val="163378304"/>
        <c:axId val="163379840"/>
      </c:barChart>
      <c:catAx>
        <c:axId val="163378304"/>
        <c:scaling>
          <c:orientation val="minMax"/>
        </c:scaling>
        <c:delete val="1"/>
        <c:axPos val="b"/>
        <c:tickLblPos val="none"/>
        <c:crossAx val="163379840"/>
        <c:crosses val="autoZero"/>
        <c:auto val="1"/>
        <c:lblAlgn val="ctr"/>
        <c:lblOffset val="100"/>
      </c:catAx>
      <c:valAx>
        <c:axId val="163379840"/>
        <c:scaling>
          <c:orientation val="minMax"/>
          <c:max val="8"/>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3378304"/>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MOTORCYCLISTS</a:t>
            </a:r>
          </a:p>
        </c:rich>
      </c:tx>
      <c:layout>
        <c:manualLayout>
          <c:xMode val="edge"/>
          <c:yMode val="edge"/>
          <c:x val="0.64913888888889015"/>
          <c:y val="0.28771461494142497"/>
        </c:manualLayout>
      </c:layout>
      <c:overlay val="1"/>
      <c:spPr>
        <a:solidFill>
          <a:schemeClr val="bg1"/>
        </a:solidFill>
      </c:spPr>
    </c:title>
    <c:plotArea>
      <c:layout>
        <c:manualLayout>
          <c:layoutTarget val="inner"/>
          <c:xMode val="edge"/>
          <c:yMode val="edge"/>
          <c:x val="6.0182852143482062E-2"/>
          <c:y val="8.4940456823062546E-2"/>
          <c:w val="0.88715748031496056"/>
          <c:h val="0.8507693976269497"/>
        </c:manualLayout>
      </c:layout>
      <c:barChart>
        <c:barDir val="col"/>
        <c:grouping val="clustered"/>
        <c:ser>
          <c:idx val="0"/>
          <c:order val="0"/>
          <c:tx>
            <c:strRef>
              <c:f>'fig9'!$E$7</c:f>
              <c:strCache>
                <c:ptCount val="1"/>
                <c:pt idx="0">
                  <c:v>MOTORCYCLISTS</c:v>
                </c:pt>
              </c:strCache>
            </c:strRef>
          </c:tx>
          <c:cat>
            <c:strRef>
              <c:f>'fig9'!$B$8:$B$24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'fig9'!$E$8:$E$24</c:f>
              <c:numCache>
                <c:formatCode>General</c:formatCode>
                <c:ptCount val="17"/>
                <c:pt idx="0">
                  <c:v>0</c:v>
                </c:pt>
                <c:pt idx="1">
                  <c:v>0</c:v>
                </c:pt>
                <c:pt idx="2">
                  <c:v>0.3</c:v>
                </c:pt>
                <c:pt idx="3">
                  <c:v>0.3</c:v>
                </c:pt>
                <c:pt idx="4">
                  <c:v>1.8</c:v>
                </c:pt>
                <c:pt idx="5">
                  <c:v>1.5</c:v>
                </c:pt>
                <c:pt idx="6">
                  <c:v>0.9</c:v>
                </c:pt>
                <c:pt idx="7">
                  <c:v>0.6</c:v>
                </c:pt>
                <c:pt idx="8">
                  <c:v>1.8</c:v>
                </c:pt>
                <c:pt idx="9">
                  <c:v>2.7</c:v>
                </c:pt>
                <c:pt idx="10">
                  <c:v>1.8</c:v>
                </c:pt>
                <c:pt idx="11">
                  <c:v>1.8</c:v>
                </c:pt>
                <c:pt idx="12">
                  <c:v>0.9</c:v>
                </c:pt>
                <c:pt idx="13">
                  <c:v>0.9</c:v>
                </c:pt>
                <c:pt idx="14">
                  <c:v>0</c:v>
                </c:pt>
                <c:pt idx="15">
                  <c:v>0</c:v>
                </c:pt>
                <c:pt idx="16">
                  <c:v>0.3</c:v>
                </c:pt>
              </c:numCache>
            </c:numRef>
          </c:val>
        </c:ser>
        <c:axId val="163555200"/>
        <c:axId val="163556736"/>
      </c:barChart>
      <c:catAx>
        <c:axId val="163555200"/>
        <c:scaling>
          <c:orientation val="minMax"/>
        </c:scaling>
        <c:delete val="1"/>
        <c:axPos val="b"/>
        <c:tickLblPos val="none"/>
        <c:crossAx val="163556736"/>
        <c:crosses val="autoZero"/>
        <c:auto val="1"/>
        <c:lblAlgn val="ctr"/>
        <c:lblOffset val="100"/>
      </c:catAx>
      <c:valAx>
        <c:axId val="163556736"/>
        <c:scaling>
          <c:orientation val="minMax"/>
          <c:max val="8"/>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3555200"/>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PASSENGERS</a:t>
            </a:r>
          </a:p>
        </c:rich>
      </c:tx>
      <c:layout>
        <c:manualLayout>
          <c:xMode val="edge"/>
          <c:yMode val="edge"/>
          <c:x val="0.66441666666666666"/>
          <c:y val="0.42592644273896202"/>
        </c:manualLayout>
      </c:layout>
      <c:overlay val="1"/>
      <c:spPr>
        <a:solidFill>
          <a:schemeClr val="bg1"/>
        </a:solidFill>
      </c:spPr>
    </c:title>
    <c:plotArea>
      <c:layout>
        <c:manualLayout>
          <c:layoutTarget val="inner"/>
          <c:xMode val="edge"/>
          <c:yMode val="edge"/>
          <c:x val="6.0182852143482062E-2"/>
          <c:y val="8.4940456823062546E-2"/>
          <c:w val="0.88715748031496056"/>
          <c:h val="0.8507693976269497"/>
        </c:manualLayout>
      </c:layout>
      <c:barChart>
        <c:barDir val="col"/>
        <c:grouping val="clustered"/>
        <c:ser>
          <c:idx val="0"/>
          <c:order val="0"/>
          <c:tx>
            <c:strRef>
              <c:f>'fig9'!$F$7</c:f>
              <c:strCache>
                <c:ptCount val="1"/>
                <c:pt idx="0">
                  <c:v>PASSENGERS</c:v>
                </c:pt>
              </c:strCache>
            </c:strRef>
          </c:tx>
          <c:cat>
            <c:strRef>
              <c:f>'fig9'!$B$8:$B$24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'fig9'!$F$8:$F$24</c:f>
              <c:numCache>
                <c:formatCode>General</c:formatCode>
                <c:ptCount val="17"/>
                <c:pt idx="0">
                  <c:v>0.6</c:v>
                </c:pt>
                <c:pt idx="1">
                  <c:v>0.9</c:v>
                </c:pt>
                <c:pt idx="2">
                  <c:v>1.8</c:v>
                </c:pt>
                <c:pt idx="3">
                  <c:v>5.5</c:v>
                </c:pt>
                <c:pt idx="4">
                  <c:v>3.7</c:v>
                </c:pt>
                <c:pt idx="5">
                  <c:v>1.5</c:v>
                </c:pt>
                <c:pt idx="6">
                  <c:v>1.2</c:v>
                </c:pt>
                <c:pt idx="7">
                  <c:v>0.9</c:v>
                </c:pt>
                <c:pt idx="8">
                  <c:v>0.9</c:v>
                </c:pt>
                <c:pt idx="9">
                  <c:v>1.2</c:v>
                </c:pt>
                <c:pt idx="10">
                  <c:v>0.3</c:v>
                </c:pt>
                <c:pt idx="11">
                  <c:v>1.5</c:v>
                </c:pt>
                <c:pt idx="12">
                  <c:v>0.6</c:v>
                </c:pt>
                <c:pt idx="13">
                  <c:v>0.6</c:v>
                </c:pt>
                <c:pt idx="14">
                  <c:v>0.3</c:v>
                </c:pt>
                <c:pt idx="15">
                  <c:v>0.3</c:v>
                </c:pt>
                <c:pt idx="16">
                  <c:v>1.5</c:v>
                </c:pt>
              </c:numCache>
            </c:numRef>
          </c:val>
        </c:ser>
        <c:axId val="163568256"/>
        <c:axId val="164434304"/>
      </c:barChart>
      <c:catAx>
        <c:axId val="163568256"/>
        <c:scaling>
          <c:orientation val="minMax"/>
        </c:scaling>
        <c:delete val="1"/>
        <c:axPos val="b"/>
        <c:tickLblPos val="none"/>
        <c:crossAx val="164434304"/>
        <c:crosses val="autoZero"/>
        <c:auto val="1"/>
        <c:lblAlgn val="ctr"/>
        <c:lblOffset val="100"/>
      </c:catAx>
      <c:valAx>
        <c:axId val="164434304"/>
        <c:scaling>
          <c:orientation val="minMax"/>
          <c:max val="8"/>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3568256"/>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100" b="1" i="0" u="none" strike="noStrike" baseline="0">
                <a:solidFill>
                  <a:srgbClr val="000000"/>
                </a:solidFill>
                <a:latin typeface="Arial"/>
                <a:ea typeface="Arial"/>
                <a:cs typeface="Arial"/>
              </a:defRPr>
            </a:pPr>
            <a:r>
              <a:rPr lang="en-NZ" sz="1100" b="1"/>
              <a:t>Figure 9: Percentage of all road deaths by age and type of road user</a:t>
            </a:r>
          </a:p>
        </c:rich>
      </c:tx>
      <c:layout>
        <c:manualLayout>
          <c:xMode val="edge"/>
          <c:yMode val="edge"/>
          <c:x val="0.18604155730533709"/>
          <c:y val="2.1575069613760253E-2"/>
        </c:manualLayout>
      </c:layout>
      <c:spPr>
        <a:solidFill>
          <a:schemeClr val="bg1"/>
        </a:solidFill>
      </c:spPr>
    </c:title>
    <c:plotArea>
      <c:layout>
        <c:manualLayout>
          <c:layoutTarget val="inner"/>
          <c:xMode val="edge"/>
          <c:yMode val="edge"/>
          <c:x val="6.0182852143482062E-2"/>
          <c:y val="0.26680630940549932"/>
          <c:w val="0.88715748031496056"/>
          <c:h val="0.66890366859482553"/>
        </c:manualLayout>
      </c:layout>
      <c:barChart>
        <c:barDir val="col"/>
        <c:grouping val="clustered"/>
        <c:ser>
          <c:idx val="0"/>
          <c:order val="0"/>
          <c:tx>
            <c:strRef>
              <c:f>'fig9'!$G$7</c:f>
              <c:strCache>
                <c:ptCount val="1"/>
                <c:pt idx="0">
                  <c:v>DRIVERS</c:v>
                </c:pt>
              </c:strCache>
            </c:strRef>
          </c:tx>
          <c:cat>
            <c:strRef>
              <c:f>'fig9'!$B$8:$B$24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'fig9'!$G$8:$G$24</c:f>
              <c:numCache>
                <c:formatCode>General</c:formatCode>
                <c:ptCount val="17"/>
                <c:pt idx="0">
                  <c:v>0</c:v>
                </c:pt>
                <c:pt idx="1">
                  <c:v>0</c:v>
                </c:pt>
                <c:pt idx="2">
                  <c:v>0</c:v>
                </c:pt>
                <c:pt idx="3">
                  <c:v>6.4</c:v>
                </c:pt>
                <c:pt idx="4">
                  <c:v>6.1</c:v>
                </c:pt>
                <c:pt idx="5">
                  <c:v>6.1</c:v>
                </c:pt>
                <c:pt idx="6">
                  <c:v>3</c:v>
                </c:pt>
                <c:pt idx="7">
                  <c:v>3.7</c:v>
                </c:pt>
                <c:pt idx="8">
                  <c:v>4.3</c:v>
                </c:pt>
                <c:pt idx="9" formatCode="0.0">
                  <c:v>4</c:v>
                </c:pt>
                <c:pt idx="10">
                  <c:v>3</c:v>
                </c:pt>
                <c:pt idx="11">
                  <c:v>1.5</c:v>
                </c:pt>
                <c:pt idx="12">
                  <c:v>3.4</c:v>
                </c:pt>
                <c:pt idx="13">
                  <c:v>1.8</c:v>
                </c:pt>
                <c:pt idx="14">
                  <c:v>2.1</c:v>
                </c:pt>
                <c:pt idx="15">
                  <c:v>0.6</c:v>
                </c:pt>
                <c:pt idx="16">
                  <c:v>3.7</c:v>
                </c:pt>
              </c:numCache>
            </c:numRef>
          </c:val>
        </c:ser>
        <c:axId val="164465664"/>
        <c:axId val="164467456"/>
      </c:barChart>
      <c:catAx>
        <c:axId val="164465664"/>
        <c:scaling>
          <c:orientation val="minMax"/>
        </c:scaling>
        <c:delete val="1"/>
        <c:axPos val="b"/>
        <c:tickLblPos val="none"/>
        <c:crossAx val="164467456"/>
        <c:crosses val="autoZero"/>
        <c:auto val="1"/>
        <c:lblAlgn val="ctr"/>
        <c:lblOffset val="100"/>
      </c:catAx>
      <c:valAx>
        <c:axId val="164467456"/>
        <c:scaling>
          <c:orientation val="minMax"/>
          <c:max val="8"/>
        </c:scaling>
        <c:axPos val="l"/>
        <c:majorGridlines>
          <c:spPr>
            <a:ln>
              <a:prstDash val="sysDot"/>
            </a:ln>
          </c:spPr>
        </c:majorGridlines>
        <c:title>
          <c:tx>
            <c:rich>
              <a:bodyPr rot="0" vert="horz"/>
              <a:lstStyle/>
              <a:p>
                <a:pPr algn="ctr">
                  <a:defRPr sz="1000" b="1" i="0" u="none" strike="noStrike" baseline="0">
                    <a:solidFill>
                      <a:srgbClr val="000000"/>
                    </a:solidFill>
                    <a:latin typeface="Arial"/>
                    <a:ea typeface="Arial"/>
                    <a:cs typeface="Arial"/>
                  </a:defRPr>
                </a:pPr>
                <a:r>
                  <a:rPr lang="en-NZ"/>
                  <a:t>Percent of road deaths</a:t>
                </a:r>
              </a:p>
            </c:rich>
          </c:tx>
          <c:layout>
            <c:manualLayout>
              <c:xMode val="edge"/>
              <c:yMode val="edge"/>
              <c:x val="5.5555555555555558E-3"/>
              <c:y val="6.1707768762407217E-2"/>
            </c:manualLayout>
          </c:layout>
        </c:title>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4465664"/>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CYCLISTS</a:t>
            </a:r>
          </a:p>
        </c:rich>
      </c:tx>
      <c:layout>
        <c:manualLayout>
          <c:xMode val="edge"/>
          <c:yMode val="edge"/>
          <c:x val="0.72157633420822387"/>
          <c:y val="0.38518492006681065"/>
        </c:manualLayout>
      </c:layout>
      <c:overlay val="1"/>
      <c:spPr>
        <a:solidFill>
          <a:schemeClr val="bg1"/>
        </a:solidFill>
      </c:spPr>
    </c:title>
    <c:plotArea>
      <c:layout>
        <c:manualLayout>
          <c:layoutTarget val="inner"/>
          <c:xMode val="edge"/>
          <c:yMode val="edge"/>
          <c:x val="5.7405074365704294E-2"/>
          <c:y val="5.0925925925925923E-2"/>
          <c:w val="0.88715748031496056"/>
          <c:h val="0.67135014902798151"/>
        </c:manualLayout>
      </c:layout>
      <c:barChart>
        <c:barDir val="col"/>
        <c:grouping val="clustered"/>
        <c:ser>
          <c:idx val="0"/>
          <c:order val="0"/>
          <c:tx>
            <c:strRef>
              <c:f>'fig10'!$C$7</c:f>
              <c:strCache>
                <c:ptCount val="1"/>
                <c:pt idx="0">
                  <c:v>CYCLISTS</c:v>
                </c:pt>
              </c:strCache>
            </c:strRef>
          </c:tx>
          <c:cat>
            <c:strRef>
              <c:f>'fig10'!$B$8:$B$24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'fig10'!$C$8:$C$24</c:f>
              <c:numCache>
                <c:formatCode>General</c:formatCode>
                <c:ptCount val="17"/>
                <c:pt idx="0">
                  <c:v>0</c:v>
                </c:pt>
                <c:pt idx="1">
                  <c:v>0.1</c:v>
                </c:pt>
                <c:pt idx="2">
                  <c:v>0.6</c:v>
                </c:pt>
                <c:pt idx="3">
                  <c:v>0.5</c:v>
                </c:pt>
                <c:pt idx="4">
                  <c:v>0.5</c:v>
                </c:pt>
                <c:pt idx="5">
                  <c:v>0.4</c:v>
                </c:pt>
                <c:pt idx="6">
                  <c:v>0.4</c:v>
                </c:pt>
                <c:pt idx="7">
                  <c:v>0.4</c:v>
                </c:pt>
                <c:pt idx="8">
                  <c:v>0.6</c:v>
                </c:pt>
                <c:pt idx="9">
                  <c:v>0.5</c:v>
                </c:pt>
                <c:pt idx="10">
                  <c:v>0.5</c:v>
                </c:pt>
                <c:pt idx="11">
                  <c:v>0.4</c:v>
                </c:pt>
                <c:pt idx="12">
                  <c:v>0.4</c:v>
                </c:pt>
                <c:pt idx="13">
                  <c:v>0.2</c:v>
                </c:pt>
                <c:pt idx="14">
                  <c:v>0.1</c:v>
                </c:pt>
                <c:pt idx="15">
                  <c:v>0</c:v>
                </c:pt>
                <c:pt idx="16">
                  <c:v>0</c:v>
                </c:pt>
              </c:numCache>
            </c:numRef>
          </c:val>
        </c:ser>
        <c:axId val="164524800"/>
        <c:axId val="164526720"/>
      </c:barChart>
      <c:catAx>
        <c:axId val="164524800"/>
        <c:scaling>
          <c:orientation val="minMax"/>
        </c:scaling>
        <c:axPos val="b"/>
        <c:title>
          <c:tx>
            <c:rich>
              <a:bodyPr/>
              <a:lstStyle/>
              <a:p>
                <a:pPr>
                  <a:defRPr sz="1000" b="1" i="0" u="none" strike="noStrike" baseline="0">
                    <a:solidFill>
                      <a:srgbClr val="000000"/>
                    </a:solidFill>
                    <a:latin typeface="Arial"/>
                    <a:ea typeface="Arial"/>
                    <a:cs typeface="Arial"/>
                  </a:defRPr>
                </a:pPr>
                <a:r>
                  <a:rPr lang="en-NZ"/>
                  <a:t>Age group</a:t>
                </a:r>
              </a:p>
            </c:rich>
          </c:tx>
          <c:layout>
            <c:manualLayout>
              <c:xMode val="edge"/>
              <c:yMode val="edge"/>
              <c:x val="0.42320603674540686"/>
              <c:y val="0.91212121212121311"/>
            </c:manualLayout>
          </c:layout>
        </c:title>
        <c:numFmt formatCode="General" sourceLinked="1"/>
        <c:tickLblPos val="nextTo"/>
        <c:txPr>
          <a:bodyPr rot="-2700000" vert="horz"/>
          <a:lstStyle/>
          <a:p>
            <a:pPr>
              <a:defRPr sz="1000" b="0" i="0" u="none" strike="noStrike" baseline="0">
                <a:solidFill>
                  <a:srgbClr val="000000"/>
                </a:solidFill>
                <a:latin typeface="Arial"/>
                <a:ea typeface="Arial"/>
                <a:cs typeface="Arial"/>
              </a:defRPr>
            </a:pPr>
            <a:endParaRPr lang="en-US"/>
          </a:p>
        </c:txPr>
        <c:crossAx val="164526720"/>
        <c:crosses val="autoZero"/>
        <c:auto val="1"/>
        <c:lblAlgn val="ctr"/>
        <c:lblOffset val="100"/>
      </c:catAx>
      <c:valAx>
        <c:axId val="164526720"/>
        <c:scaling>
          <c:orientation val="minMax"/>
          <c:max val="10"/>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4524800"/>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b="0" i="0" u="none" strike="noStrike" baseline="0">
                <a:solidFill>
                  <a:srgbClr val="000000"/>
                </a:solidFill>
                <a:latin typeface="Arial"/>
                <a:ea typeface="Arial"/>
                <a:cs typeface="Arial"/>
              </a:defRPr>
            </a:pPr>
            <a:r>
              <a:rPr lang="en-NZ" sz="1200"/>
              <a:t>PEDESTRIANS</a:t>
            </a:r>
          </a:p>
        </c:rich>
      </c:tx>
      <c:layout>
        <c:manualLayout>
          <c:xMode val="edge"/>
          <c:yMode val="edge"/>
          <c:x val="0.67830555555555683"/>
          <c:y val="0.42609176864940146"/>
        </c:manualLayout>
      </c:layout>
      <c:overlay val="1"/>
      <c:spPr>
        <a:solidFill>
          <a:schemeClr val="bg1"/>
        </a:solidFill>
      </c:spPr>
    </c:title>
    <c:plotArea>
      <c:layout>
        <c:manualLayout>
          <c:layoutTarget val="inner"/>
          <c:xMode val="edge"/>
          <c:yMode val="edge"/>
          <c:x val="6.0182852143482062E-2"/>
          <c:y val="8.4940456823062546E-2"/>
          <c:w val="0.88715748031496056"/>
          <c:h val="0.8507693976269497"/>
        </c:manualLayout>
      </c:layout>
      <c:barChart>
        <c:barDir val="col"/>
        <c:grouping val="clustered"/>
        <c:ser>
          <c:idx val="0"/>
          <c:order val="0"/>
          <c:tx>
            <c:strRef>
              <c:f>'fig10'!$D$7</c:f>
              <c:strCache>
                <c:ptCount val="1"/>
                <c:pt idx="0">
                  <c:v>PEDESTRIANS</c:v>
                </c:pt>
              </c:strCache>
            </c:strRef>
          </c:tx>
          <c:cat>
            <c:strRef>
              <c:f>'fig10'!$B$8:$B$24</c:f>
              <c:strCache>
                <c:ptCount val="17"/>
                <c:pt idx="0">
                  <c:v>0-4 </c:v>
                </c:pt>
                <c:pt idx="1">
                  <c:v>5-9</c:v>
                </c:pt>
                <c:pt idx="2">
                  <c:v>10-14</c:v>
                </c:pt>
                <c:pt idx="3">
                  <c:v>15-19 </c:v>
                </c:pt>
                <c:pt idx="4">
                  <c:v>20-24 </c:v>
                </c:pt>
                <c:pt idx="5">
                  <c:v>25-29 </c:v>
                </c:pt>
                <c:pt idx="6">
                  <c:v>30-34 </c:v>
                </c:pt>
                <c:pt idx="7">
                  <c:v>35-39 </c:v>
                </c:pt>
                <c:pt idx="8">
                  <c:v>40-44 </c:v>
                </c:pt>
                <c:pt idx="9">
                  <c:v>45-49 </c:v>
                </c:pt>
                <c:pt idx="10">
                  <c:v>50-54 </c:v>
                </c:pt>
                <c:pt idx="11">
                  <c:v>55-59 </c:v>
                </c:pt>
                <c:pt idx="12">
                  <c:v>60-64 </c:v>
                </c:pt>
                <c:pt idx="13">
                  <c:v>65-69 </c:v>
                </c:pt>
                <c:pt idx="14">
                  <c:v>70-74 </c:v>
                </c:pt>
                <c:pt idx="15">
                  <c:v>75-79 </c:v>
                </c:pt>
                <c:pt idx="16">
                  <c:v>80+</c:v>
                </c:pt>
              </c:strCache>
            </c:strRef>
          </c:cat>
          <c:val>
            <c:numRef>
              <c:f>'fig10'!$D$8:$D$24</c:f>
              <c:numCache>
                <c:formatCode>General</c:formatCode>
                <c:ptCount val="17"/>
                <c:pt idx="0">
                  <c:v>0.2</c:v>
                </c:pt>
                <c:pt idx="1">
                  <c:v>0.6</c:v>
                </c:pt>
                <c:pt idx="2">
                  <c:v>0.5</c:v>
                </c:pt>
                <c:pt idx="3">
                  <c:v>0.6</c:v>
                </c:pt>
                <c:pt idx="4">
                  <c:v>0.7</c:v>
                </c:pt>
                <c:pt idx="5">
                  <c:v>0.5</c:v>
                </c:pt>
                <c:pt idx="6">
                  <c:v>0.3</c:v>
                </c:pt>
                <c:pt idx="7">
                  <c:v>0.4</c:v>
                </c:pt>
                <c:pt idx="8">
                  <c:v>0.3</c:v>
                </c:pt>
                <c:pt idx="9">
                  <c:v>0.3</c:v>
                </c:pt>
                <c:pt idx="10">
                  <c:v>0.4</c:v>
                </c:pt>
                <c:pt idx="11">
                  <c:v>0.3</c:v>
                </c:pt>
                <c:pt idx="12">
                  <c:v>0.4</c:v>
                </c:pt>
                <c:pt idx="13">
                  <c:v>0.2</c:v>
                </c:pt>
                <c:pt idx="14">
                  <c:v>0.2</c:v>
                </c:pt>
                <c:pt idx="15">
                  <c:v>0.2</c:v>
                </c:pt>
                <c:pt idx="16">
                  <c:v>0.3</c:v>
                </c:pt>
              </c:numCache>
            </c:numRef>
          </c:val>
        </c:ser>
        <c:axId val="164541568"/>
        <c:axId val="164543104"/>
      </c:barChart>
      <c:catAx>
        <c:axId val="164541568"/>
        <c:scaling>
          <c:orientation val="minMax"/>
        </c:scaling>
        <c:delete val="1"/>
        <c:axPos val="b"/>
        <c:tickLblPos val="none"/>
        <c:crossAx val="164543104"/>
        <c:crosses val="autoZero"/>
        <c:auto val="1"/>
        <c:lblAlgn val="ctr"/>
        <c:lblOffset val="100"/>
      </c:catAx>
      <c:valAx>
        <c:axId val="164543104"/>
        <c:scaling>
          <c:orientation val="minMax"/>
          <c:max val="10"/>
        </c:scaling>
        <c:axPos val="l"/>
        <c:majorGridlines>
          <c:spPr>
            <a:ln>
              <a:prstDash val="sysDot"/>
            </a:ln>
          </c:spPr>
        </c:majorGridlines>
        <c:numFmt formatCode="General" sourceLinked="1"/>
        <c:tickLblPos val="nextTo"/>
        <c:txPr>
          <a:bodyPr rot="0" vert="horz"/>
          <a:lstStyle/>
          <a:p>
            <a:pPr>
              <a:defRPr sz="900" b="0" i="0" u="none" strike="noStrike" baseline="0">
                <a:solidFill>
                  <a:srgbClr val="000000"/>
                </a:solidFill>
                <a:latin typeface="Arial"/>
                <a:ea typeface="Arial"/>
                <a:cs typeface="Arial"/>
              </a:defRPr>
            </a:pPr>
            <a:endParaRPr lang="en-US"/>
          </a:p>
        </c:txPr>
        <c:crossAx val="164541568"/>
        <c:crosses val="autoZero"/>
        <c:crossBetween val="between"/>
        <c:majorUnit val="2"/>
      </c:valAx>
    </c:plotArea>
    <c:plotVisOnly val="1"/>
    <c:dispBlanksAs val="gap"/>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0</xdr:colOff>
      <xdr:row>46</xdr:row>
      <xdr:rowOff>0</xdr:rowOff>
    </xdr:from>
    <xdr:to>
      <xdr:col>2</xdr:col>
      <xdr:colOff>3705225</xdr:colOff>
      <xdr:row>58</xdr:row>
      <xdr:rowOff>95252</xdr:rowOff>
    </xdr:to>
    <xdr:sp macro="" textlink="">
      <xdr:nvSpPr>
        <xdr:cNvPr id="2" name="TextBox 1"/>
        <xdr:cNvSpPr txBox="1"/>
      </xdr:nvSpPr>
      <xdr:spPr>
        <a:xfrm>
          <a:off x="609600" y="7715250"/>
          <a:ext cx="4467225" cy="2038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a:latin typeface="Arial" pitchFamily="34" charset="0"/>
              <a:cs typeface="Arial" pitchFamily="34" charset="0"/>
            </a:rPr>
            <a:t>The  2016</a:t>
          </a:r>
          <a:r>
            <a:rPr lang="en-NZ" sz="1000" baseline="0">
              <a:latin typeface="Arial" pitchFamily="34" charset="0"/>
              <a:cs typeface="Arial" pitchFamily="34" charset="0"/>
            </a:rPr>
            <a:t> crash </a:t>
          </a:r>
          <a:r>
            <a:rPr lang="en-NZ" sz="1000">
              <a:latin typeface="Arial" pitchFamily="34" charset="0"/>
              <a:cs typeface="Arial" pitchFamily="34" charset="0"/>
            </a:rPr>
            <a:t>data presented here were extracted from the NZ</a:t>
          </a:r>
          <a:r>
            <a:rPr lang="en-NZ" sz="1000" baseline="0">
              <a:latin typeface="Arial" pitchFamily="34" charset="0"/>
              <a:cs typeface="Arial" pitchFamily="34" charset="0"/>
            </a:rPr>
            <a:t> Transport Agency's Crash Analysis System (CAS) on  20 June 2017. </a:t>
          </a:r>
        </a:p>
        <a:p>
          <a:endParaRPr lang="en-NZ" sz="1000" baseline="0">
            <a:latin typeface="Arial" pitchFamily="34" charset="0"/>
            <a:cs typeface="Arial" pitchFamily="34" charset="0"/>
          </a:endParaRPr>
        </a:p>
        <a:p>
          <a:r>
            <a:rPr lang="en-NZ" sz="1000" baseline="0">
              <a:latin typeface="Arial" pitchFamily="34" charset="0"/>
              <a:cs typeface="Arial" pitchFamily="34" charset="0"/>
            </a:rPr>
            <a:t>In this spreadsheet injury crash data for earlier years is not updated. For this reason injury crash data for earlier years may not match the data curently in the CAS. The CAS may have been updated since the data was extracted for  this publication.</a:t>
          </a:r>
        </a:p>
        <a:p>
          <a:endParaRPr lang="en-NZ" sz="1000" baseline="0">
            <a:latin typeface="Arial" pitchFamily="34" charset="0"/>
            <a:cs typeface="Arial" pitchFamily="34" charset="0"/>
          </a:endParaRPr>
        </a:p>
        <a:p>
          <a:r>
            <a:rPr lang="en-AU" sz="1000">
              <a:solidFill>
                <a:schemeClr val="dk1"/>
              </a:solidFill>
              <a:latin typeface="Arial" pitchFamily="34" charset="0"/>
              <a:ea typeface="+mn-ea"/>
              <a:cs typeface="Arial" pitchFamily="34" charset="0"/>
            </a:rPr>
            <a:t>The data in this spreadsheet</a:t>
          </a:r>
          <a:r>
            <a:rPr lang="en-AU" sz="1000" baseline="0">
              <a:solidFill>
                <a:schemeClr val="dk1"/>
              </a:solidFill>
              <a:latin typeface="Arial" pitchFamily="34" charset="0"/>
              <a:ea typeface="+mn-ea"/>
              <a:cs typeface="Arial" pitchFamily="34" charset="0"/>
            </a:rPr>
            <a:t> </a:t>
          </a:r>
          <a:r>
            <a:rPr lang="en-AU" sz="1000">
              <a:solidFill>
                <a:schemeClr val="dk1"/>
              </a:solidFill>
              <a:latin typeface="Arial" pitchFamily="34" charset="0"/>
              <a:ea typeface="+mn-ea"/>
              <a:cs typeface="Arial" pitchFamily="34" charset="0"/>
            </a:rPr>
            <a:t>for years before 2014 includes only those crashes that involve a motor vehicle.  A crash between a cyclist and a pedestrian, for example, would not be included.</a:t>
          </a:r>
          <a:endParaRPr lang="en-NZ" sz="1000">
            <a:solidFill>
              <a:schemeClr val="dk1"/>
            </a:solidFill>
            <a:latin typeface="Arial" pitchFamily="34" charset="0"/>
            <a:ea typeface="+mn-ea"/>
            <a:cs typeface="Arial" pitchFamily="34" charset="0"/>
          </a:endParaRPr>
        </a:p>
        <a:p>
          <a:r>
            <a:rPr lang="en-AU" sz="1000">
              <a:solidFill>
                <a:schemeClr val="dk1"/>
              </a:solidFill>
              <a:latin typeface="Arial" pitchFamily="34" charset="0"/>
              <a:ea typeface="+mn-ea"/>
              <a:cs typeface="Arial" pitchFamily="34" charset="0"/>
            </a:rPr>
            <a:t>The data from 2014 includes cyclist crashes even when a motor vehicle is not involved in the crash.</a:t>
          </a:r>
          <a:endParaRPr lang="en-NZ" sz="1000">
            <a:latin typeface="Arial" pitchFamily="34" charset="0"/>
            <a:cs typeface="Arial" pitchFamily="34" charset="0"/>
          </a:endParaRPr>
        </a:p>
      </xdr:txBody>
    </xdr:sp>
    <xdr:clientData/>
  </xdr:twoCellAnchor>
  <xdr:twoCellAnchor>
    <xdr:from>
      <xdr:col>1</xdr:col>
      <xdr:colOff>0</xdr:colOff>
      <xdr:row>60</xdr:row>
      <xdr:rowOff>0</xdr:rowOff>
    </xdr:from>
    <xdr:to>
      <xdr:col>3</xdr:col>
      <xdr:colOff>295275</xdr:colOff>
      <xdr:row>80</xdr:row>
      <xdr:rowOff>19050</xdr:rowOff>
    </xdr:to>
    <xdr:sp macro="" textlink="">
      <xdr:nvSpPr>
        <xdr:cNvPr id="3" name="TextBox 2"/>
        <xdr:cNvSpPr txBox="1"/>
      </xdr:nvSpPr>
      <xdr:spPr>
        <a:xfrm>
          <a:off x="609600" y="9982200"/>
          <a:ext cx="6048375" cy="3257550"/>
        </a:xfrm>
        <a:prstGeom prst="rect">
          <a:avLst/>
        </a:prstGeom>
        <a:solidFill>
          <a:srgbClr val="C6E9F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b="1">
              <a:solidFill>
                <a:schemeClr val="dk1"/>
              </a:solidFill>
              <a:latin typeface="Arial" pitchFamily="34" charset="0"/>
              <a:ea typeface="+mn-ea"/>
              <a:cs typeface="Arial" pitchFamily="34" charset="0"/>
            </a:rPr>
            <a:t>Disclaimer</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All reasonable endeavours are made to ensure the accuracy of the information in this report. However, the information is provided without warranties of any kind including accuracy, completeness, timeliness or fitness for any particular purpose.</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Ministry of Transport excludes liability for any loss, damage or expense, direct or indirect, and however caused, whether through negligence or otherwise, resulting from any person or organisation's use of, or reliance on, the information provided in this report.</a:t>
          </a:r>
        </a:p>
        <a:p>
          <a:r>
            <a:rPr lang="en-NZ" sz="1000">
              <a:solidFill>
                <a:schemeClr val="dk1"/>
              </a:solidFill>
              <a:latin typeface="Arial" pitchFamily="34" charset="0"/>
              <a:ea typeface="+mn-ea"/>
              <a:cs typeface="Arial" pitchFamily="34" charset="0"/>
            </a:rPr>
            <a:t> </a:t>
          </a:r>
        </a:p>
        <a:p>
          <a:r>
            <a:rPr lang="en-NZ" sz="1000">
              <a:solidFill>
                <a:schemeClr val="dk1"/>
              </a:solidFill>
              <a:latin typeface="Arial" pitchFamily="34" charset="0"/>
              <a:ea typeface="+mn-ea"/>
              <a:cs typeface="Arial" pitchFamily="34" charset="0"/>
            </a:rPr>
            <a:t>The information in this report is made freely available to the public and may be used subject to these terms.</a:t>
          </a:r>
        </a:p>
        <a:p>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This document, and the information contained within it, can be copied, distributed, adapted and otherwise used provided that – </a:t>
          </a:r>
        </a:p>
        <a:p>
          <a:pPr marL="0" lvl="0" indent="0"/>
          <a:r>
            <a:rPr lang="en-NZ" sz="1000">
              <a:solidFill>
                <a:schemeClr val="dk1"/>
              </a:solidFill>
              <a:latin typeface="Arial" pitchFamily="34" charset="0"/>
              <a:ea typeface="+mn-ea"/>
              <a:cs typeface="Arial" pitchFamily="34" charset="0"/>
            </a:rPr>
            <a:t>	- the Ministry of Transport is attributed as the source of the material</a:t>
          </a:r>
        </a:p>
        <a:p>
          <a:pPr marL="0" lvl="0" indent="0"/>
          <a:r>
            <a:rPr lang="en-NZ" sz="1000">
              <a:solidFill>
                <a:schemeClr val="dk1"/>
              </a:solidFill>
              <a:latin typeface="Arial" pitchFamily="34" charset="0"/>
              <a:ea typeface="+mn-ea"/>
              <a:cs typeface="Arial" pitchFamily="34" charset="0"/>
            </a:rPr>
            <a:t>	- the material is not misrepresented or distorted through selective use of the material</a:t>
          </a:r>
        </a:p>
        <a:p>
          <a:pPr marL="0" lvl="0" indent="0"/>
          <a:r>
            <a:rPr lang="en-NZ" sz="1000">
              <a:solidFill>
                <a:schemeClr val="dk1"/>
              </a:solidFill>
              <a:latin typeface="Arial" pitchFamily="34" charset="0"/>
              <a:ea typeface="+mn-ea"/>
              <a:cs typeface="Arial" pitchFamily="34" charset="0"/>
            </a:rPr>
            <a:t>	- images contained in the material are not copied</a:t>
          </a:r>
        </a:p>
        <a:p>
          <a:pPr marL="0" lvl="0" indent="0"/>
          <a:endParaRPr lang="en-NZ" sz="1000">
            <a:solidFill>
              <a:schemeClr val="dk1"/>
            </a:solidFill>
            <a:latin typeface="Arial" pitchFamily="34" charset="0"/>
            <a:ea typeface="+mn-ea"/>
            <a:cs typeface="Arial" pitchFamily="34" charset="0"/>
          </a:endParaRPr>
        </a:p>
        <a:p>
          <a:pPr marL="0" indent="0"/>
          <a:r>
            <a:rPr lang="en-NZ" sz="1000">
              <a:solidFill>
                <a:schemeClr val="dk1"/>
              </a:solidFill>
              <a:latin typeface="Arial" pitchFamily="34" charset="0"/>
              <a:ea typeface="+mn-ea"/>
              <a:cs typeface="Arial" pitchFamily="34" charset="0"/>
            </a:rPr>
            <a:t>The terms of the Ministry’s </a:t>
          </a:r>
          <a:r>
            <a:rPr lang="en-NZ" sz="1000">
              <a:solidFill>
                <a:schemeClr val="dk1"/>
              </a:solidFill>
              <a:latin typeface="Arial" pitchFamily="34" charset="0"/>
              <a:ea typeface="+mn-ea"/>
              <a:cs typeface="Arial" pitchFamily="34" charset="0"/>
              <a:hlinkClick xmlns:r="http://schemas.openxmlformats.org/officeDocument/2006/relationships" r:id=""/>
            </a:rPr>
            <a:t>copyright and disclaimer</a:t>
          </a:r>
          <a:r>
            <a:rPr lang="en-NZ" sz="1000">
              <a:solidFill>
                <a:schemeClr val="dk1"/>
              </a:solidFill>
              <a:latin typeface="Arial" pitchFamily="34" charset="0"/>
              <a:ea typeface="+mn-ea"/>
              <a:cs typeface="Arial" pitchFamily="34" charset="0"/>
            </a:rPr>
            <a:t> apply.  </a:t>
          </a:r>
        </a:p>
        <a:p>
          <a:endParaRPr lang="en-NZ" sz="1000">
            <a:solidFill>
              <a:schemeClr val="dk1"/>
            </a:solidFill>
            <a:latin typeface="+mn-lt"/>
            <a:ea typeface="+mn-ea"/>
            <a:cs typeface="+mn-cs"/>
          </a:endParaRPr>
        </a:p>
        <a:p>
          <a:endParaRPr lang="en-NZ"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2</xdr:row>
      <xdr:rowOff>0</xdr:rowOff>
    </xdr:from>
    <xdr:to>
      <xdr:col>26</xdr:col>
      <xdr:colOff>142875</xdr:colOff>
      <xdr:row>45</xdr:row>
      <xdr:rowOff>133351</xdr:rowOff>
    </xdr:to>
    <xdr:sp macro="" textlink="">
      <xdr:nvSpPr>
        <xdr:cNvPr id="4" name="TextBox 3"/>
        <xdr:cNvSpPr txBox="1"/>
      </xdr:nvSpPr>
      <xdr:spPr>
        <a:xfrm>
          <a:off x="8277225" y="323850"/>
          <a:ext cx="8067675" cy="10706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a:solidFill>
                <a:schemeClr val="dk1"/>
              </a:solidFill>
              <a:latin typeface="Arial" pitchFamily="34" charset="0"/>
              <a:ea typeface="+mn-ea"/>
              <a:cs typeface="Arial" pitchFamily="34" charset="0"/>
            </a:rPr>
            <a:t>FIGURE 14</a:t>
          </a:r>
          <a:endParaRPr lang="en-NZ" sz="1000">
            <a:solidFill>
              <a:schemeClr val="dk1"/>
            </a:solidFill>
            <a:latin typeface="Arial" pitchFamily="34" charset="0"/>
            <a:ea typeface="+mn-ea"/>
            <a:cs typeface="Arial" pitchFamily="34" charset="0"/>
          </a:endParaRPr>
        </a:p>
        <a:p>
          <a:r>
            <a:rPr lang="en-GB" sz="1000" b="1">
              <a:solidFill>
                <a:schemeClr val="dk1"/>
              </a:solidFill>
              <a:latin typeface="Arial" pitchFamily="34" charset="0"/>
              <a:ea typeface="+mn-ea"/>
              <a:cs typeface="Arial" pitchFamily="34" charset="0"/>
            </a:rPr>
            <a:t> </a:t>
          </a:r>
          <a:endParaRPr lang="en-NZ" sz="1000">
            <a:solidFill>
              <a:schemeClr val="dk1"/>
            </a:solidFill>
            <a:latin typeface="Arial" pitchFamily="34" charset="0"/>
            <a:ea typeface="+mn-ea"/>
            <a:cs typeface="Arial" pitchFamily="34" charset="0"/>
          </a:endParaRPr>
        </a:p>
        <a:p>
          <a:r>
            <a:rPr lang="en-GB" sz="1000" b="1">
              <a:solidFill>
                <a:schemeClr val="dk1"/>
              </a:solidFill>
              <a:latin typeface="Arial" pitchFamily="34" charset="0"/>
              <a:ea typeface="+mn-ea"/>
              <a:cs typeface="Arial" pitchFamily="34" charset="0"/>
            </a:rPr>
            <a:t>CRASH MOVEMENT CLASSIFICATION DIAGRAM</a:t>
          </a:r>
          <a:endParaRPr lang="en-NZ" sz="1000">
            <a:solidFill>
              <a:schemeClr val="dk1"/>
            </a:solidFill>
            <a:latin typeface="Arial" pitchFamily="34" charset="0"/>
            <a:ea typeface="+mn-ea"/>
            <a:cs typeface="Arial" pitchFamily="34" charset="0"/>
          </a:endParaRPr>
        </a:p>
        <a:p>
          <a:endParaRPr lang="en-NZ" sz="1100"/>
        </a:p>
        <a:p>
          <a:endParaRPr lang="en-NZ" sz="1100"/>
        </a:p>
        <a:p>
          <a:endParaRPr lang="en-NZ" sz="1100"/>
        </a:p>
        <a:p>
          <a:endParaRPr lang="en-NZ" sz="1100"/>
        </a:p>
        <a:p>
          <a:endParaRPr lang="en-NZ" sz="1100"/>
        </a:p>
      </xdr:txBody>
    </xdr:sp>
    <xdr:clientData/>
  </xdr:twoCellAnchor>
  <xdr:twoCellAnchor>
    <xdr:from>
      <xdr:col>13</xdr:col>
      <xdr:colOff>371475</xdr:colOff>
      <xdr:row>5</xdr:row>
      <xdr:rowOff>85725</xdr:rowOff>
    </xdr:from>
    <xdr:to>
      <xdr:col>25</xdr:col>
      <xdr:colOff>295275</xdr:colOff>
      <xdr:row>43</xdr:row>
      <xdr:rowOff>133350</xdr:rowOff>
    </xdr:to>
    <xdr:pic>
      <xdr:nvPicPr>
        <xdr:cNvPr id="4318268" name="Picture 3"/>
        <xdr:cNvPicPr>
          <a:picLocks noChangeAspect="1" noChangeArrowheads="1"/>
        </xdr:cNvPicPr>
      </xdr:nvPicPr>
      <xdr:blipFill>
        <a:blip xmlns:r="http://schemas.openxmlformats.org/officeDocument/2006/relationships" r:embed="rId1" cstate="print"/>
        <a:srcRect t="5907" b="2147"/>
        <a:stretch>
          <a:fillRect/>
        </a:stretch>
      </xdr:blipFill>
      <xdr:spPr bwMode="auto">
        <a:xfrm>
          <a:off x="8648700" y="904875"/>
          <a:ext cx="7239000" cy="98012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314325</xdr:colOff>
      <xdr:row>5</xdr:row>
      <xdr:rowOff>9525</xdr:rowOff>
    </xdr:from>
    <xdr:to>
      <xdr:col>16</xdr:col>
      <xdr:colOff>390525</xdr:colOff>
      <xdr:row>8</xdr:row>
      <xdr:rowOff>190500</xdr:rowOff>
    </xdr:to>
    <xdr:sp macro="" textlink="">
      <xdr:nvSpPr>
        <xdr:cNvPr id="2" name="TextBox 1"/>
        <xdr:cNvSpPr txBox="1"/>
      </xdr:nvSpPr>
      <xdr:spPr>
        <a:xfrm>
          <a:off x="7972425" y="828675"/>
          <a:ext cx="25146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t>Top figure in each cell is the "KEY" vehicle (DARK ARROW IN FIG 14). Lower figure in each cell is the second vehicle . Third, fourth, etc. vehicles are not shown.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314325</xdr:colOff>
      <xdr:row>5</xdr:row>
      <xdr:rowOff>9525</xdr:rowOff>
    </xdr:from>
    <xdr:to>
      <xdr:col>16</xdr:col>
      <xdr:colOff>390525</xdr:colOff>
      <xdr:row>8</xdr:row>
      <xdr:rowOff>190500</xdr:rowOff>
    </xdr:to>
    <xdr:sp macro="" textlink="">
      <xdr:nvSpPr>
        <xdr:cNvPr id="2" name="TextBox 1"/>
        <xdr:cNvSpPr txBox="1"/>
      </xdr:nvSpPr>
      <xdr:spPr>
        <a:xfrm>
          <a:off x="7972425" y="828675"/>
          <a:ext cx="25146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t>Top figure in each cell is the "KEY" vehicle (DARK ARROW IN FIG 14). Lower figure in each cell is the second vehicle . Third, fourth, etc. vehicles are not shown.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314325</xdr:colOff>
      <xdr:row>5</xdr:row>
      <xdr:rowOff>9525</xdr:rowOff>
    </xdr:from>
    <xdr:to>
      <xdr:col>16</xdr:col>
      <xdr:colOff>390525</xdr:colOff>
      <xdr:row>8</xdr:row>
      <xdr:rowOff>190500</xdr:rowOff>
    </xdr:to>
    <xdr:sp macro="" textlink="">
      <xdr:nvSpPr>
        <xdr:cNvPr id="2" name="TextBox 1"/>
        <xdr:cNvSpPr txBox="1"/>
      </xdr:nvSpPr>
      <xdr:spPr>
        <a:xfrm>
          <a:off x="7972425" y="828675"/>
          <a:ext cx="25146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t>Top figure in each cell is the "KEY" vehicle (DARK ARROW IN FIG 14). Lower figure in each cell is the second vehicle . Third, fourth, etc. vehicles are not shown.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314325</xdr:colOff>
      <xdr:row>5</xdr:row>
      <xdr:rowOff>9525</xdr:rowOff>
    </xdr:from>
    <xdr:to>
      <xdr:col>16</xdr:col>
      <xdr:colOff>390525</xdr:colOff>
      <xdr:row>8</xdr:row>
      <xdr:rowOff>190500</xdr:rowOff>
    </xdr:to>
    <xdr:sp macro="" textlink="">
      <xdr:nvSpPr>
        <xdr:cNvPr id="2" name="TextBox 1"/>
        <xdr:cNvSpPr txBox="1"/>
      </xdr:nvSpPr>
      <xdr:spPr>
        <a:xfrm>
          <a:off x="7972425" y="828675"/>
          <a:ext cx="25146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t>Top figure in each cell is the "KEY" vehicle (DARK ARROW IN FIG 14). Lower figure in each cell is the second vehicle . Third, fourth, etc. vehicles are not shown.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19050</xdr:colOff>
      <xdr:row>4</xdr:row>
      <xdr:rowOff>123825</xdr:rowOff>
    </xdr:from>
    <xdr:to>
      <xdr:col>19</xdr:col>
      <xdr:colOff>342900</xdr:colOff>
      <xdr:row>26</xdr:row>
      <xdr:rowOff>38100</xdr:rowOff>
    </xdr:to>
    <xdr:graphicFrame macro="">
      <xdr:nvGraphicFramePr>
        <xdr:cNvPr id="121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28</xdr:row>
      <xdr:rowOff>95250</xdr:rowOff>
    </xdr:from>
    <xdr:to>
      <xdr:col>19</xdr:col>
      <xdr:colOff>361950</xdr:colOff>
      <xdr:row>50</xdr:row>
      <xdr:rowOff>19050</xdr:rowOff>
    </xdr:to>
    <xdr:graphicFrame macro="">
      <xdr:nvGraphicFramePr>
        <xdr:cNvPr id="121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38100</xdr:colOff>
      <xdr:row>3</xdr:row>
      <xdr:rowOff>28575</xdr:rowOff>
    </xdr:from>
    <xdr:to>
      <xdr:col>13</xdr:col>
      <xdr:colOff>600075</xdr:colOff>
      <xdr:row>48</xdr:row>
      <xdr:rowOff>104775</xdr:rowOff>
    </xdr:to>
    <xdr:graphicFrame macro="">
      <xdr:nvGraphicFramePr>
        <xdr:cNvPr id="19150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22</xdr:col>
      <xdr:colOff>47624</xdr:colOff>
      <xdr:row>22</xdr:row>
      <xdr:rowOff>9525</xdr:rowOff>
    </xdr:from>
    <xdr:to>
      <xdr:col>36</xdr:col>
      <xdr:colOff>171450</xdr:colOff>
      <xdr:row>50</xdr:row>
      <xdr:rowOff>28576</xdr:rowOff>
    </xdr:to>
    <xdr:sp macro="" textlink="">
      <xdr:nvSpPr>
        <xdr:cNvPr id="2" name="TextBox 1"/>
        <xdr:cNvSpPr txBox="1"/>
      </xdr:nvSpPr>
      <xdr:spPr>
        <a:xfrm>
          <a:off x="13515974" y="3590925"/>
          <a:ext cx="8658226" cy="456247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Notes from NZTA's Crash Analysis System (CAS)  - 13 September 2017</a:t>
          </a:r>
        </a:p>
        <a:p>
          <a:endParaRPr lang="en-NZ" sz="1100">
            <a:solidFill>
              <a:schemeClr val="dk1"/>
            </a:solidFill>
            <a:latin typeface="+mn-lt"/>
            <a:ea typeface="+mn-ea"/>
            <a:cs typeface="+mn-cs"/>
          </a:endParaRPr>
        </a:p>
        <a:p>
          <a:r>
            <a:rPr lang="en-NZ" sz="1100">
              <a:solidFill>
                <a:schemeClr val="dk1"/>
              </a:solidFill>
              <a:latin typeface="+mn-lt"/>
              <a:ea typeface="+mn-ea"/>
              <a:cs typeface="+mn-cs"/>
            </a:rPr>
            <a:t>Over the last few years the NZ Transport Agency, NZ Police and the Ministry of Transport have been working to improve how road crash information is recorded, processed and then provided to the road safety community.</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As you may know there have already been some changes. The NZ Police now submit crash information electronically via iPhones and we are maximising this data by improving and modernising CAS through the CAS replacement project.</a:t>
          </a:r>
          <a:endParaRPr lang="en-NZ" sz="1100"/>
        </a:p>
        <a:p>
          <a:endParaRPr lang="en-NZ" sz="1100"/>
        </a:p>
        <a:p>
          <a:r>
            <a:rPr lang="en-NZ" sz="1100" b="1">
              <a:solidFill>
                <a:schemeClr val="dk1"/>
              </a:solidFill>
              <a:latin typeface="+mn-lt"/>
              <a:ea typeface="+mn-ea"/>
              <a:cs typeface="+mn-cs"/>
            </a:rPr>
            <a:t>Alcohol suspected (July 2017)</a:t>
          </a: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Previously we let you know that, since July 2016, we have noticed a sharp increase in alcohol related crashes recorded in CAS. Alcohol related crashes include crashes where alcohol is suspected but we do not have a breath/blood alcohol result (factor 101), and where an alcohol test has shown the driver to be over the limit or where a test was refused (factor 103). We noted that the increase was being driven by a sharp increase in factor 101 ‘alcohol suspected’.</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NZTA and NZ Police have been investigating what is driving this trend and are now able to advise that this is due to:</a:t>
          </a:r>
          <a:br>
            <a:rPr lang="en-NZ" sz="1100">
              <a:solidFill>
                <a:schemeClr val="dk1"/>
              </a:solidFill>
              <a:latin typeface="+mn-lt"/>
              <a:ea typeface="+mn-ea"/>
              <a:cs typeface="+mn-cs"/>
            </a:rPr>
          </a:br>
          <a:r>
            <a:rPr lang="en-NZ" sz="1100">
              <a:solidFill>
                <a:schemeClr val="dk1"/>
              </a:solidFill>
              <a:latin typeface="+mn-lt"/>
              <a:ea typeface="+mn-ea"/>
              <a:cs typeface="+mn-cs"/>
            </a:rPr>
            <a:t>• Understanding how business rules around alcohol suspected cases are applied and interpreted between NZTA and NZ Police</a:t>
          </a:r>
          <a:br>
            <a:rPr lang="en-NZ" sz="1100">
              <a:solidFill>
                <a:schemeClr val="dk1"/>
              </a:solidFill>
              <a:latin typeface="+mn-lt"/>
              <a:ea typeface="+mn-ea"/>
              <a:cs typeface="+mn-cs"/>
            </a:rPr>
          </a:br>
          <a:r>
            <a:rPr lang="en-NZ" sz="1100">
              <a:solidFill>
                <a:schemeClr val="dk1"/>
              </a:solidFill>
              <a:latin typeface="+mn-lt"/>
              <a:ea typeface="+mn-ea"/>
              <a:cs typeface="+mn-cs"/>
            </a:rPr>
            <a:t>• Since NZ Police moved to electronic data collection, Traffic Crash Reports are received by NZTA quicker and fewer crashes with alcohol suspected have subsequently been updated with a blood or breath alcohol result. These crashes remain 101 ‘alcohol suspected’ as opposed to being recoded as a 102 - ‘alcohol test below limit’ or 103 – ‘alcohol test above limit or test refused’.</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NZTA and NZ Police are working together to implement a common understanding of alcohol suspected, and to ensure alcohol crashes are updated, and are taking steps to bring this data up to date with the receipt of more alcohol test results. As we receive these some 101 codes will change to 103 and some to 102 (alcohol test below limit). Because of this, care should also be taken when analysing codes 102 and 103.</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In the meantime, we would suggest that you exclude 101’s from your analysis if it is possible for you to do so. </a:t>
          </a:r>
          <a:endParaRPr lang="en-NZ"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xdr:row>
      <xdr:rowOff>47624</xdr:rowOff>
    </xdr:from>
    <xdr:to>
      <xdr:col>13</xdr:col>
      <xdr:colOff>266700</xdr:colOff>
      <xdr:row>138</xdr:row>
      <xdr:rowOff>28575</xdr:rowOff>
    </xdr:to>
    <xdr:sp macro="" textlink="">
      <xdr:nvSpPr>
        <xdr:cNvPr id="6" name="TextBox 5"/>
        <xdr:cNvSpPr txBox="1"/>
      </xdr:nvSpPr>
      <xdr:spPr>
        <a:xfrm>
          <a:off x="609600" y="371474"/>
          <a:ext cx="7581900" cy="220027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NZ" sz="1100"/>
        </a:p>
        <a:p>
          <a:endParaRPr lang="en-NZ" sz="1100"/>
        </a:p>
        <a:p>
          <a:endParaRPr lang="en-NZ" sz="1100"/>
        </a:p>
        <a:p>
          <a:endParaRPr lang="en-NZ" sz="1100"/>
        </a:p>
        <a:p>
          <a:endParaRPr lang="en-NZ" sz="1100"/>
        </a:p>
      </xdr:txBody>
    </xdr:sp>
    <xdr:clientData/>
  </xdr:twoCellAnchor>
  <xdr:twoCellAnchor editAs="oneCell">
    <xdr:from>
      <xdr:col>2</xdr:col>
      <xdr:colOff>9525</xdr:colOff>
      <xdr:row>52</xdr:row>
      <xdr:rowOff>9525</xdr:rowOff>
    </xdr:from>
    <xdr:to>
      <xdr:col>12</xdr:col>
      <xdr:colOff>28575</xdr:colOff>
      <xdr:row>97</xdr:row>
      <xdr:rowOff>47625</xdr:rowOff>
    </xdr:to>
    <xdr:pic>
      <xdr:nvPicPr>
        <xdr:cNvPr id="40797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28725" y="8429625"/>
          <a:ext cx="6115050" cy="7324725"/>
        </a:xfrm>
        <a:prstGeom prst="rect">
          <a:avLst/>
        </a:prstGeom>
        <a:noFill/>
        <a:ln w="9525">
          <a:noFill/>
          <a:miter lim="800000"/>
          <a:headEnd/>
          <a:tailEnd/>
        </a:ln>
      </xdr:spPr>
    </xdr:pic>
    <xdr:clientData/>
  </xdr:twoCellAnchor>
  <xdr:twoCellAnchor editAs="oneCell">
    <xdr:from>
      <xdr:col>1</xdr:col>
      <xdr:colOff>590550</xdr:colOff>
      <xdr:row>99</xdr:row>
      <xdr:rowOff>19050</xdr:rowOff>
    </xdr:from>
    <xdr:to>
      <xdr:col>12</xdr:col>
      <xdr:colOff>0</xdr:colOff>
      <xdr:row>133</xdr:row>
      <xdr:rowOff>28575</xdr:rowOff>
    </xdr:to>
    <xdr:pic>
      <xdr:nvPicPr>
        <xdr:cNvPr id="4079799"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200150" y="16049625"/>
          <a:ext cx="6115050" cy="5514975"/>
        </a:xfrm>
        <a:prstGeom prst="rect">
          <a:avLst/>
        </a:prstGeom>
        <a:noFill/>
        <a:ln w="9525">
          <a:noFill/>
          <a:miter lim="800000"/>
          <a:headEnd/>
          <a:tailEnd/>
        </a:ln>
      </xdr:spPr>
    </xdr:pic>
    <xdr:clientData/>
  </xdr:twoCellAnchor>
  <xdr:twoCellAnchor editAs="oneCell">
    <xdr:from>
      <xdr:col>2</xdr:col>
      <xdr:colOff>0</xdr:colOff>
      <xdr:row>2</xdr:row>
      <xdr:rowOff>0</xdr:rowOff>
    </xdr:from>
    <xdr:to>
      <xdr:col>12</xdr:col>
      <xdr:colOff>19050</xdr:colOff>
      <xdr:row>51</xdr:row>
      <xdr:rowOff>38100</xdr:rowOff>
    </xdr:to>
    <xdr:pic>
      <xdr:nvPicPr>
        <xdr:cNvPr id="4079800" name="Picture 25"/>
        <xdr:cNvPicPr>
          <a:picLocks noChangeAspect="1" noChangeArrowheads="1"/>
        </xdr:cNvPicPr>
      </xdr:nvPicPr>
      <xdr:blipFill>
        <a:blip xmlns:r="http://schemas.openxmlformats.org/officeDocument/2006/relationships" r:embed="rId3" cstate="print"/>
        <a:srcRect/>
        <a:stretch>
          <a:fillRect/>
        </a:stretch>
      </xdr:blipFill>
      <xdr:spPr bwMode="auto">
        <a:xfrm>
          <a:off x="1219200" y="323850"/>
          <a:ext cx="6115050" cy="7972425"/>
        </a:xfrm>
        <a:prstGeom prst="rect">
          <a:avLst/>
        </a:prstGeom>
        <a:noFill/>
        <a:ln w="9525">
          <a:noFill/>
          <a:miter lim="800000"/>
          <a:headEnd/>
          <a:tailEnd/>
        </a:ln>
      </xdr:spPr>
    </xdr:pic>
    <xdr:clientData/>
  </xdr:twoCellAnchor>
  <xdr:twoCellAnchor>
    <xdr:from>
      <xdr:col>15</xdr:col>
      <xdr:colOff>0</xdr:colOff>
      <xdr:row>71</xdr:row>
      <xdr:rowOff>0</xdr:rowOff>
    </xdr:from>
    <xdr:to>
      <xdr:col>29</xdr:col>
      <xdr:colOff>123826</xdr:colOff>
      <xdr:row>99</xdr:row>
      <xdr:rowOff>28576</xdr:rowOff>
    </xdr:to>
    <xdr:sp macro="" textlink="">
      <xdr:nvSpPr>
        <xdr:cNvPr id="7" name="TextBox 6"/>
        <xdr:cNvSpPr txBox="1"/>
      </xdr:nvSpPr>
      <xdr:spPr>
        <a:xfrm>
          <a:off x="9144000" y="11496675"/>
          <a:ext cx="8658226" cy="456247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Notes from NZTA's Crash Analysis System (CAS)  - 13 September 2017</a:t>
          </a:r>
        </a:p>
        <a:p>
          <a:endParaRPr lang="en-NZ" sz="1100">
            <a:solidFill>
              <a:schemeClr val="dk1"/>
            </a:solidFill>
            <a:latin typeface="+mn-lt"/>
            <a:ea typeface="+mn-ea"/>
            <a:cs typeface="+mn-cs"/>
          </a:endParaRPr>
        </a:p>
        <a:p>
          <a:r>
            <a:rPr lang="en-NZ" sz="1100">
              <a:solidFill>
                <a:schemeClr val="dk1"/>
              </a:solidFill>
              <a:latin typeface="+mn-lt"/>
              <a:ea typeface="+mn-ea"/>
              <a:cs typeface="+mn-cs"/>
            </a:rPr>
            <a:t>Over the last few years the NZ Transport Agency, NZ Police and the Ministry of Transport have been working to improve how road crash information is recorded, processed and then provided to the road safety community.</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As you may know there have already been some changes. The NZ Police now submit crash information electronically via iPhones and we are maximising this data by improving and modernising CAS through the CAS replacement project.</a:t>
          </a:r>
          <a:endParaRPr lang="en-NZ" sz="1100"/>
        </a:p>
        <a:p>
          <a:endParaRPr lang="en-NZ" sz="1100"/>
        </a:p>
        <a:p>
          <a:r>
            <a:rPr lang="en-NZ" sz="1100" b="1">
              <a:solidFill>
                <a:schemeClr val="dk1"/>
              </a:solidFill>
              <a:latin typeface="+mn-lt"/>
              <a:ea typeface="+mn-ea"/>
              <a:cs typeface="+mn-cs"/>
            </a:rPr>
            <a:t>Alcohol suspected (July 2017)</a:t>
          </a: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Previously we let you know that, since July 2016, we have noticed a sharp increase in alcohol related crashes recorded in CAS. Alcohol related crashes include crashes where alcohol is suspected but we do not have a breath/blood alcohol result (factor 101), and where an alcohol test has shown the driver to be over the limit or where a test was refused (factor 103). We noted that the increase was being driven by a sharp increase in factor 101 ‘alcohol suspected’.</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NZTA and NZ Police have been investigating what is driving this trend and are now able to advise that this is due to:</a:t>
          </a:r>
          <a:br>
            <a:rPr lang="en-NZ" sz="1100">
              <a:solidFill>
                <a:schemeClr val="dk1"/>
              </a:solidFill>
              <a:latin typeface="+mn-lt"/>
              <a:ea typeface="+mn-ea"/>
              <a:cs typeface="+mn-cs"/>
            </a:rPr>
          </a:br>
          <a:r>
            <a:rPr lang="en-NZ" sz="1100">
              <a:solidFill>
                <a:schemeClr val="dk1"/>
              </a:solidFill>
              <a:latin typeface="+mn-lt"/>
              <a:ea typeface="+mn-ea"/>
              <a:cs typeface="+mn-cs"/>
            </a:rPr>
            <a:t>• Understanding how business rules around alcohol suspected cases are applied and interpreted between NZTA and NZ Police</a:t>
          </a:r>
          <a:br>
            <a:rPr lang="en-NZ" sz="1100">
              <a:solidFill>
                <a:schemeClr val="dk1"/>
              </a:solidFill>
              <a:latin typeface="+mn-lt"/>
              <a:ea typeface="+mn-ea"/>
              <a:cs typeface="+mn-cs"/>
            </a:rPr>
          </a:br>
          <a:r>
            <a:rPr lang="en-NZ" sz="1100">
              <a:solidFill>
                <a:schemeClr val="dk1"/>
              </a:solidFill>
              <a:latin typeface="+mn-lt"/>
              <a:ea typeface="+mn-ea"/>
              <a:cs typeface="+mn-cs"/>
            </a:rPr>
            <a:t>• Since NZ Police moved to electronic data collection, Traffic Crash Reports are received by NZTA quicker and fewer crashes with alcohol suspected have subsequently been updated with a blood or breath alcohol result. These crashes remain 101 ‘alcohol suspected’ as opposed to being recoded as a 102 - ‘alcohol test below limit’ or 103 – ‘alcohol test above limit or test refused’.</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NZTA and NZ Police are working together to implement a common understanding of alcohol suspected, and to ensure alcohol crashes are updated, and are taking steps to bring this data up to date with the receipt of more alcohol test results. As we receive these some 101 codes will change to 103 and some to 102 (alcohol test below limit). Because of this, care should also be taken when analysing codes 102 and 103.</a:t>
          </a:r>
          <a:br>
            <a:rPr lang="en-NZ" sz="1100">
              <a:solidFill>
                <a:schemeClr val="dk1"/>
              </a:solidFill>
              <a:latin typeface="+mn-lt"/>
              <a:ea typeface="+mn-ea"/>
              <a:cs typeface="+mn-cs"/>
            </a:rPr>
          </a:br>
          <a:r>
            <a:rPr lang="en-NZ" sz="1100">
              <a:solidFill>
                <a:schemeClr val="dk1"/>
              </a:solidFill>
              <a:latin typeface="+mn-lt"/>
              <a:ea typeface="+mn-ea"/>
              <a:cs typeface="+mn-cs"/>
            </a:rPr>
            <a:t/>
          </a:r>
          <a:br>
            <a:rPr lang="en-NZ" sz="1100">
              <a:solidFill>
                <a:schemeClr val="dk1"/>
              </a:solidFill>
              <a:latin typeface="+mn-lt"/>
              <a:ea typeface="+mn-ea"/>
              <a:cs typeface="+mn-cs"/>
            </a:rPr>
          </a:br>
          <a:r>
            <a:rPr lang="en-NZ" sz="1100">
              <a:solidFill>
                <a:schemeClr val="dk1"/>
              </a:solidFill>
              <a:latin typeface="+mn-lt"/>
              <a:ea typeface="+mn-ea"/>
              <a:cs typeface="+mn-cs"/>
            </a:rPr>
            <a:t>In the meantime, we would suggest that you exclude 101’s from your analysis if it is possible for you to do so. </a:t>
          </a:r>
          <a:endParaRPr lang="en-NZ" sz="1100"/>
        </a:p>
      </xdr:txBody>
    </xdr:sp>
    <xdr:clientData/>
  </xdr:twoCellAnchor>
  <xdr:twoCellAnchor>
    <xdr:from>
      <xdr:col>12</xdr:col>
      <xdr:colOff>238125</xdr:colOff>
      <xdr:row>67</xdr:row>
      <xdr:rowOff>123825</xdr:rowOff>
    </xdr:from>
    <xdr:to>
      <xdr:col>14</xdr:col>
      <xdr:colOff>533400</xdr:colOff>
      <xdr:row>69</xdr:row>
      <xdr:rowOff>152400</xdr:rowOff>
    </xdr:to>
    <xdr:cxnSp macro="">
      <xdr:nvCxnSpPr>
        <xdr:cNvPr id="9" name="Straight Arrow Connector 8"/>
        <xdr:cNvCxnSpPr/>
      </xdr:nvCxnSpPr>
      <xdr:spPr>
        <a:xfrm flipV="1">
          <a:off x="7553325" y="10972800"/>
          <a:ext cx="1514475" cy="3524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590550</xdr:colOff>
      <xdr:row>2</xdr:row>
      <xdr:rowOff>47625</xdr:rowOff>
    </xdr:from>
    <xdr:to>
      <xdr:col>30</xdr:col>
      <xdr:colOff>361950</xdr:colOff>
      <xdr:row>25</xdr:row>
      <xdr:rowOff>152400</xdr:rowOff>
    </xdr:to>
    <xdr:graphicFrame macro="">
      <xdr:nvGraphicFramePr>
        <xdr:cNvPr id="44933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27</xdr:row>
      <xdr:rowOff>0</xdr:rowOff>
    </xdr:from>
    <xdr:to>
      <xdr:col>30</xdr:col>
      <xdr:colOff>390525</xdr:colOff>
      <xdr:row>50</xdr:row>
      <xdr:rowOff>114300</xdr:rowOff>
    </xdr:to>
    <xdr:graphicFrame macro="">
      <xdr:nvGraphicFramePr>
        <xdr:cNvPr id="44933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40</xdr:row>
      <xdr:rowOff>19050</xdr:rowOff>
    </xdr:from>
    <xdr:to>
      <xdr:col>16</xdr:col>
      <xdr:colOff>304800</xdr:colOff>
      <xdr:row>53</xdr:row>
      <xdr:rowOff>9525</xdr:rowOff>
    </xdr:to>
    <xdr:graphicFrame macro="">
      <xdr:nvGraphicFramePr>
        <xdr:cNvPr id="27305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30</xdr:row>
      <xdr:rowOff>76200</xdr:rowOff>
    </xdr:from>
    <xdr:to>
      <xdr:col>16</xdr:col>
      <xdr:colOff>304800</xdr:colOff>
      <xdr:row>40</xdr:row>
      <xdr:rowOff>38100</xdr:rowOff>
    </xdr:to>
    <xdr:graphicFrame macro="">
      <xdr:nvGraphicFramePr>
        <xdr:cNvPr id="27305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20</xdr:row>
      <xdr:rowOff>142875</xdr:rowOff>
    </xdr:from>
    <xdr:to>
      <xdr:col>16</xdr:col>
      <xdr:colOff>304800</xdr:colOff>
      <xdr:row>30</xdr:row>
      <xdr:rowOff>85725</xdr:rowOff>
    </xdr:to>
    <xdr:graphicFrame macro="">
      <xdr:nvGraphicFramePr>
        <xdr:cNvPr id="27305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xdr:colOff>
      <xdr:row>11</xdr:row>
      <xdr:rowOff>85725</xdr:rowOff>
    </xdr:from>
    <xdr:to>
      <xdr:col>16</xdr:col>
      <xdr:colOff>314325</xdr:colOff>
      <xdr:row>20</xdr:row>
      <xdr:rowOff>133350</xdr:rowOff>
    </xdr:to>
    <xdr:graphicFrame macro="">
      <xdr:nvGraphicFramePr>
        <xdr:cNvPr id="27305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19050</xdr:colOff>
      <xdr:row>0</xdr:row>
      <xdr:rowOff>152400</xdr:rowOff>
    </xdr:from>
    <xdr:to>
      <xdr:col>16</xdr:col>
      <xdr:colOff>323850</xdr:colOff>
      <xdr:row>11</xdr:row>
      <xdr:rowOff>142875</xdr:rowOff>
    </xdr:to>
    <xdr:graphicFrame macro="">
      <xdr:nvGraphicFramePr>
        <xdr:cNvPr id="273055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0.6625</cdr:x>
      <cdr:y>0.3198</cdr:y>
    </cdr:from>
    <cdr:to>
      <cdr:x>0.89792</cdr:x>
      <cdr:y>0.44807</cdr:y>
    </cdr:to>
    <cdr:sp macro="" textlink="">
      <cdr:nvSpPr>
        <cdr:cNvPr id="2" name="TextBox 1"/>
        <cdr:cNvSpPr txBox="1"/>
      </cdr:nvSpPr>
      <cdr:spPr>
        <a:xfrm xmlns:a="http://schemas.openxmlformats.org/drawingml/2006/main">
          <a:off x="3028950" y="600074"/>
          <a:ext cx="1076340" cy="2406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0" i="0" baseline="0">
              <a:latin typeface="Arial" pitchFamily="34" charset="0"/>
              <a:ea typeface="+mn-ea"/>
              <a:cs typeface="Arial" pitchFamily="34" charset="0"/>
            </a:rPr>
            <a:t>DRIVERS</a:t>
          </a:r>
          <a:endParaRPr lang="en-NZ" sz="1200">
            <a:latin typeface="Arial" pitchFamily="34" charset="0"/>
            <a:cs typeface="Arial" pitchFamily="34" charset="0"/>
          </a:endParaRPr>
        </a:p>
        <a:p xmlns:a="http://schemas.openxmlformats.org/drawingml/2006/main">
          <a:endParaRPr lang="en-NZ" sz="1100"/>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40</xdr:row>
      <xdr:rowOff>19050</xdr:rowOff>
    </xdr:from>
    <xdr:to>
      <xdr:col>16</xdr:col>
      <xdr:colOff>304800</xdr:colOff>
      <xdr:row>53</xdr:row>
      <xdr:rowOff>9525</xdr:rowOff>
    </xdr:to>
    <xdr:graphicFrame macro="">
      <xdr:nvGraphicFramePr>
        <xdr:cNvPr id="41617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30</xdr:row>
      <xdr:rowOff>76200</xdr:rowOff>
    </xdr:from>
    <xdr:to>
      <xdr:col>16</xdr:col>
      <xdr:colOff>304800</xdr:colOff>
      <xdr:row>40</xdr:row>
      <xdr:rowOff>38100</xdr:rowOff>
    </xdr:to>
    <xdr:graphicFrame macro="">
      <xdr:nvGraphicFramePr>
        <xdr:cNvPr id="416173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20</xdr:row>
      <xdr:rowOff>142875</xdr:rowOff>
    </xdr:from>
    <xdr:to>
      <xdr:col>16</xdr:col>
      <xdr:colOff>304800</xdr:colOff>
      <xdr:row>30</xdr:row>
      <xdr:rowOff>85725</xdr:rowOff>
    </xdr:to>
    <xdr:graphicFrame macro="">
      <xdr:nvGraphicFramePr>
        <xdr:cNvPr id="41617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xdr:colOff>
      <xdr:row>11</xdr:row>
      <xdr:rowOff>85725</xdr:rowOff>
    </xdr:from>
    <xdr:to>
      <xdr:col>16</xdr:col>
      <xdr:colOff>314325</xdr:colOff>
      <xdr:row>20</xdr:row>
      <xdr:rowOff>133350</xdr:rowOff>
    </xdr:to>
    <xdr:graphicFrame macro="">
      <xdr:nvGraphicFramePr>
        <xdr:cNvPr id="416174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19050</xdr:colOff>
      <xdr:row>0</xdr:row>
      <xdr:rowOff>152400</xdr:rowOff>
    </xdr:from>
    <xdr:to>
      <xdr:col>16</xdr:col>
      <xdr:colOff>323850</xdr:colOff>
      <xdr:row>11</xdr:row>
      <xdr:rowOff>142875</xdr:rowOff>
    </xdr:to>
    <xdr:graphicFrame macro="">
      <xdr:nvGraphicFramePr>
        <xdr:cNvPr id="416174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0.6625</cdr:x>
      <cdr:y>0.3198</cdr:y>
    </cdr:from>
    <cdr:to>
      <cdr:x>0.89792</cdr:x>
      <cdr:y>0.44807</cdr:y>
    </cdr:to>
    <cdr:sp macro="" textlink="">
      <cdr:nvSpPr>
        <cdr:cNvPr id="2" name="TextBox 1"/>
        <cdr:cNvSpPr txBox="1"/>
      </cdr:nvSpPr>
      <cdr:spPr>
        <a:xfrm xmlns:a="http://schemas.openxmlformats.org/drawingml/2006/main">
          <a:off x="3028950" y="600074"/>
          <a:ext cx="1076340" cy="2406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1200" b="0" i="0" baseline="0">
              <a:latin typeface="Arial" pitchFamily="34" charset="0"/>
              <a:ea typeface="+mn-ea"/>
              <a:cs typeface="Arial" pitchFamily="34" charset="0"/>
            </a:rPr>
            <a:t>DRIVERS</a:t>
          </a:r>
          <a:endParaRPr lang="en-NZ" sz="1200">
            <a:latin typeface="Arial" pitchFamily="34" charset="0"/>
            <a:cs typeface="Arial" pitchFamily="34" charset="0"/>
          </a:endParaRPr>
        </a:p>
        <a:p xmlns:a="http://schemas.openxmlformats.org/drawingml/2006/main">
          <a:endParaRPr lang="en-NZ" sz="1100"/>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28575</xdr:colOff>
      <xdr:row>6</xdr:row>
      <xdr:rowOff>9525</xdr:rowOff>
    </xdr:from>
    <xdr:to>
      <xdr:col>14</xdr:col>
      <xdr:colOff>85725</xdr:colOff>
      <xdr:row>27</xdr:row>
      <xdr:rowOff>133350</xdr:rowOff>
    </xdr:to>
    <xdr:graphicFrame macro="">
      <xdr:nvGraphicFramePr>
        <xdr:cNvPr id="29348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38100</xdr:colOff>
      <xdr:row>5</xdr:row>
      <xdr:rowOff>9525</xdr:rowOff>
    </xdr:from>
    <xdr:to>
      <xdr:col>17</xdr:col>
      <xdr:colOff>352425</xdr:colOff>
      <xdr:row>47</xdr:row>
      <xdr:rowOff>57150</xdr:rowOff>
    </xdr:to>
    <xdr:graphicFrame macro="">
      <xdr:nvGraphicFramePr>
        <xdr:cNvPr id="30403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457200</xdr:colOff>
      <xdr:row>26</xdr:row>
      <xdr:rowOff>66675</xdr:rowOff>
    </xdr:from>
    <xdr:to>
      <xdr:col>20</xdr:col>
      <xdr:colOff>219075</xdr:colOff>
      <xdr:row>50</xdr:row>
      <xdr:rowOff>66675</xdr:rowOff>
    </xdr:to>
    <xdr:graphicFrame macro="">
      <xdr:nvGraphicFramePr>
        <xdr:cNvPr id="10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dimension ref="A1:C45"/>
  <sheetViews>
    <sheetView tabSelected="1" workbookViewId="0"/>
  </sheetViews>
  <sheetFormatPr defaultRowHeight="12.75"/>
  <cols>
    <col min="2" max="2" width="11.42578125" customWidth="1"/>
    <col min="3" max="3" width="74.85546875" customWidth="1"/>
  </cols>
  <sheetData>
    <row r="1" spans="1:3" ht="18">
      <c r="A1" s="22" t="s">
        <v>463</v>
      </c>
    </row>
    <row r="2" spans="1:3">
      <c r="A2" s="20"/>
    </row>
    <row r="3" spans="1:3">
      <c r="A3" s="20"/>
    </row>
    <row r="4" spans="1:3" ht="15.75">
      <c r="A4" s="10" t="s">
        <v>354</v>
      </c>
    </row>
    <row r="6" spans="1:3">
      <c r="A6" s="20" t="s">
        <v>351</v>
      </c>
    </row>
    <row r="7" spans="1:3">
      <c r="B7" s="23" t="s">
        <v>87</v>
      </c>
      <c r="C7" s="21" t="s">
        <v>364</v>
      </c>
    </row>
    <row r="8" spans="1:3">
      <c r="B8" s="23" t="s">
        <v>122</v>
      </c>
      <c r="C8" s="21" t="s">
        <v>365</v>
      </c>
    </row>
    <row r="9" spans="1:3">
      <c r="B9" s="23" t="s">
        <v>132</v>
      </c>
      <c r="C9" s="21" t="s">
        <v>366</v>
      </c>
    </row>
    <row r="10" spans="1:3">
      <c r="B10" s="23" t="s">
        <v>156</v>
      </c>
      <c r="C10" s="21" t="s">
        <v>338</v>
      </c>
    </row>
    <row r="11" spans="1:3">
      <c r="B11" s="23" t="s">
        <v>161</v>
      </c>
      <c r="C11" s="21" t="s">
        <v>367</v>
      </c>
    </row>
    <row r="12" spans="1:3">
      <c r="B12" s="23" t="s">
        <v>183</v>
      </c>
      <c r="C12" s="21" t="s">
        <v>368</v>
      </c>
    </row>
    <row r="13" spans="1:3">
      <c r="B13" s="24" t="s">
        <v>310</v>
      </c>
      <c r="C13" s="21" t="s">
        <v>369</v>
      </c>
    </row>
    <row r="14" spans="1:3">
      <c r="B14" s="24" t="s">
        <v>329</v>
      </c>
      <c r="C14" s="21" t="s">
        <v>370</v>
      </c>
    </row>
    <row r="15" spans="1:3">
      <c r="B15" s="24" t="s">
        <v>330</v>
      </c>
      <c r="C15" s="21" t="s">
        <v>371</v>
      </c>
    </row>
    <row r="16" spans="1:3">
      <c r="B16" s="24" t="s">
        <v>331</v>
      </c>
      <c r="C16" s="21" t="s">
        <v>372</v>
      </c>
    </row>
    <row r="17" spans="1:3">
      <c r="B17" s="24" t="s">
        <v>339</v>
      </c>
      <c r="C17" s="21" t="s">
        <v>373</v>
      </c>
    </row>
    <row r="18" spans="1:3">
      <c r="B18" s="23" t="s">
        <v>201</v>
      </c>
      <c r="C18" s="21" t="s">
        <v>374</v>
      </c>
    </row>
    <row r="19" spans="1:3">
      <c r="B19" s="23" t="s">
        <v>203</v>
      </c>
      <c r="C19" s="21" t="s">
        <v>375</v>
      </c>
    </row>
    <row r="20" spans="1:3">
      <c r="B20" s="23" t="s">
        <v>205</v>
      </c>
      <c r="C20" s="21" t="s">
        <v>376</v>
      </c>
    </row>
    <row r="21" spans="1:3">
      <c r="B21" s="23" t="s">
        <v>232</v>
      </c>
      <c r="C21" s="21" t="s">
        <v>377</v>
      </c>
    </row>
    <row r="22" spans="1:3">
      <c r="B22" s="23" t="s">
        <v>233</v>
      </c>
      <c r="C22" s="21" t="s">
        <v>378</v>
      </c>
    </row>
    <row r="23" spans="1:3">
      <c r="B23" s="23" t="s">
        <v>253</v>
      </c>
      <c r="C23" s="21" t="s">
        <v>379</v>
      </c>
    </row>
    <row r="24" spans="1:3">
      <c r="B24" s="23" t="s">
        <v>254</v>
      </c>
      <c r="C24" s="21" t="s">
        <v>380</v>
      </c>
    </row>
    <row r="25" spans="1:3">
      <c r="B25" s="23" t="s">
        <v>278</v>
      </c>
      <c r="C25" s="21" t="s">
        <v>381</v>
      </c>
    </row>
    <row r="26" spans="1:3">
      <c r="B26" s="23" t="s">
        <v>280</v>
      </c>
      <c r="C26" s="21" t="s">
        <v>382</v>
      </c>
    </row>
    <row r="27" spans="1:3">
      <c r="B27" s="23" t="s">
        <v>300</v>
      </c>
      <c r="C27" s="21" t="s">
        <v>383</v>
      </c>
    </row>
    <row r="28" spans="1:3">
      <c r="B28" s="23" t="s">
        <v>302</v>
      </c>
      <c r="C28" s="21" t="s">
        <v>385</v>
      </c>
    </row>
    <row r="29" spans="1:3">
      <c r="B29" s="23" t="s">
        <v>306</v>
      </c>
      <c r="C29" s="21" t="s">
        <v>386</v>
      </c>
    </row>
    <row r="31" spans="1:3">
      <c r="A31" s="20" t="s">
        <v>352</v>
      </c>
    </row>
    <row r="32" spans="1:3">
      <c r="B32" s="23" t="s">
        <v>340</v>
      </c>
      <c r="C32" s="21" t="s">
        <v>387</v>
      </c>
    </row>
    <row r="33" spans="1:3">
      <c r="B33" s="23" t="s">
        <v>341</v>
      </c>
      <c r="C33" s="21" t="s">
        <v>388</v>
      </c>
    </row>
    <row r="34" spans="1:3">
      <c r="B34" s="23" t="s">
        <v>342</v>
      </c>
      <c r="C34" s="21" t="s">
        <v>389</v>
      </c>
    </row>
    <row r="35" spans="1:3">
      <c r="B35" s="24" t="s">
        <v>343</v>
      </c>
      <c r="C35" s="21" t="s">
        <v>390</v>
      </c>
    </row>
    <row r="36" spans="1:3">
      <c r="B36" s="24" t="s">
        <v>344</v>
      </c>
      <c r="C36" s="21" t="s">
        <v>366</v>
      </c>
    </row>
    <row r="37" spans="1:3">
      <c r="B37" s="23" t="s">
        <v>345</v>
      </c>
      <c r="C37" s="21" t="s">
        <v>391</v>
      </c>
    </row>
    <row r="38" spans="1:3">
      <c r="B38" s="23" t="s">
        <v>346</v>
      </c>
      <c r="C38" s="21" t="s">
        <v>392</v>
      </c>
    </row>
    <row r="39" spans="1:3">
      <c r="B39" s="24" t="s">
        <v>347</v>
      </c>
      <c r="C39" s="21" t="s">
        <v>393</v>
      </c>
    </row>
    <row r="40" spans="1:3">
      <c r="B40" s="23" t="s">
        <v>348</v>
      </c>
      <c r="C40" s="21" t="s">
        <v>376</v>
      </c>
    </row>
    <row r="41" spans="1:3">
      <c r="B41" s="23" t="s">
        <v>349</v>
      </c>
      <c r="C41" s="21" t="s">
        <v>377</v>
      </c>
    </row>
    <row r="42" spans="1:3">
      <c r="B42" s="23" t="s">
        <v>350</v>
      </c>
      <c r="C42" s="21" t="s">
        <v>384</v>
      </c>
    </row>
    <row r="44" spans="1:3">
      <c r="A44" s="20" t="s">
        <v>353</v>
      </c>
    </row>
    <row r="45" spans="1:3">
      <c r="B45" s="24" t="s">
        <v>353</v>
      </c>
    </row>
  </sheetData>
  <hyperlinks>
    <hyperlink ref="B7" location="'table5_6 &amp;fig7_8'!A1" display="Table 5"/>
    <hyperlink ref="B8" location="'table5_6 &amp;fig7_8'!A1" display="Table 6"/>
    <hyperlink ref="B32" location="'table5_6 &amp;fig7_8'!A1" display="Figure 7"/>
    <hyperlink ref="B33" location="'table5_6 &amp;fig7_8'!A1" display="Figure 8"/>
    <hyperlink ref="B34" location="fig9!A1" display="Figure 9"/>
    <hyperlink ref="B9" location="'TABLE7&amp;fig11'!A1" display="Table 7"/>
    <hyperlink ref="B10" location="TABLE8!A1" display="Table 8"/>
    <hyperlink ref="B11" location="'TABLE9&amp;fig12'!A1" display="Table 9"/>
    <hyperlink ref="B37" location="'TABLE9&amp;fig12'!A1" display="Figure 12"/>
    <hyperlink ref="B12" location="'Table10 &amp;fig13'!A1" display="Table 10"/>
    <hyperlink ref="B38" location="'Table10 &amp;fig13'!A1" display="Figure 13"/>
    <hyperlink ref="B18" location="'TABLE16&amp;17'!A1" display="Table 16"/>
    <hyperlink ref="B19" location="'TABLE16&amp;17'!A1" display="Table 17"/>
    <hyperlink ref="B20" location="'TABLE18&amp;19'!A1" display="Table 18"/>
    <hyperlink ref="B21" location="'TABLE18&amp;19'!A1" display="Table 19"/>
    <hyperlink ref="B40" location="fig15_16!A1" display="Figure 15"/>
    <hyperlink ref="B41" location="fig15_16!A1" display="Figure 16"/>
    <hyperlink ref="B22" location="'TABLE20&amp;21'!A1" display="Table 20"/>
    <hyperlink ref="B23" location="'TABLE20&amp;21'!A1" display="Table 21"/>
    <hyperlink ref="B24" location="'TABLE22&amp;23'!A1" display="Table 22"/>
    <hyperlink ref="B25" location="'TABLE22&amp;23'!A1" display="Table 23"/>
    <hyperlink ref="B26" location="'TABLE24&amp;25'!A1" display="Table 24"/>
    <hyperlink ref="B27" location="'TABLE24&amp;25'!A1" display="Table 25"/>
    <hyperlink ref="B28" location="'TABLE26A&amp;26B'!A1" display="Table 26A"/>
    <hyperlink ref="B29" location="'TABLE26A&amp;26B'!A1" display="Table 26B"/>
    <hyperlink ref="B42" location="fig17!A1" display="Figure 17"/>
    <hyperlink ref="B45" location="Notes!A1" display="Notes"/>
    <hyperlink ref="B35" location="fig10!A1" display="Figure 10"/>
    <hyperlink ref="B36" location="'TABLE7&amp;fig11'!A1" display="Figure 11"/>
    <hyperlink ref="B13" location="'Tab11&amp;fig14'!A1" display="Table 11"/>
    <hyperlink ref="B14" location="Table12!A1" display="Table 12"/>
    <hyperlink ref="B39" location="'Tab11&amp;fig14'!A1" display="Figure 14"/>
    <hyperlink ref="B15" location="Table13!A1" display="Table 13"/>
    <hyperlink ref="B17" location="Table15!A1" display="Table 15"/>
    <hyperlink ref="B16" location="Table14!A1" display="Table 14"/>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B1:AC43"/>
  <sheetViews>
    <sheetView workbookViewId="0">
      <selection activeCell="P16" sqref="P16"/>
    </sheetView>
  </sheetViews>
  <sheetFormatPr defaultRowHeight="12.75"/>
  <cols>
    <col min="3" max="3" width="14.28515625" customWidth="1"/>
  </cols>
  <sheetData>
    <row r="1" spans="2:29">
      <c r="F1" s="24" t="s">
        <v>337</v>
      </c>
    </row>
    <row r="2" spans="2:29">
      <c r="B2" s="86" t="s">
        <v>329</v>
      </c>
    </row>
    <row r="4" spans="2:29">
      <c r="B4" s="86" t="s">
        <v>462</v>
      </c>
    </row>
    <row r="5" spans="2:29" ht="13.5" thickBot="1"/>
    <row r="6" spans="2:29" ht="24" customHeight="1" thickBot="1">
      <c r="C6" s="96" t="s">
        <v>311</v>
      </c>
      <c r="D6" s="95" t="s">
        <v>312</v>
      </c>
      <c r="E6" s="95" t="s">
        <v>313</v>
      </c>
      <c r="F6" s="95" t="s">
        <v>314</v>
      </c>
      <c r="G6" s="95" t="s">
        <v>315</v>
      </c>
      <c r="H6" s="95" t="s">
        <v>316</v>
      </c>
      <c r="I6" s="95" t="s">
        <v>317</v>
      </c>
      <c r="J6" s="95" t="s">
        <v>318</v>
      </c>
      <c r="K6" s="95" t="s">
        <v>319</v>
      </c>
      <c r="L6" s="95" t="s">
        <v>320</v>
      </c>
      <c r="T6" s="97" t="s">
        <v>431</v>
      </c>
      <c r="U6" s="97"/>
      <c r="V6" s="97"/>
      <c r="W6" s="97"/>
      <c r="X6" s="97"/>
      <c r="Y6" s="97"/>
      <c r="Z6" s="97"/>
      <c r="AA6" s="97"/>
      <c r="AB6" s="97"/>
      <c r="AC6" s="97"/>
    </row>
    <row r="7" spans="2:29" ht="20.100000000000001" customHeight="1" thickBot="1">
      <c r="B7" s="160" t="s">
        <v>312</v>
      </c>
      <c r="C7" s="161" t="s">
        <v>44</v>
      </c>
      <c r="D7" s="99">
        <f>IF(U9=0," ",U9)</f>
        <v>82</v>
      </c>
      <c r="E7" s="99">
        <f t="shared" ref="E7:K7" si="0">IF(V9=0," ",V9)</f>
        <v>11</v>
      </c>
      <c r="F7" s="99">
        <f t="shared" si="0"/>
        <v>75</v>
      </c>
      <c r="G7" s="99">
        <f t="shared" si="0"/>
        <v>57</v>
      </c>
      <c r="H7" s="99">
        <f t="shared" si="0"/>
        <v>1</v>
      </c>
      <c r="I7" s="99">
        <f t="shared" si="0"/>
        <v>7</v>
      </c>
      <c r="J7" s="99">
        <f t="shared" si="0"/>
        <v>7</v>
      </c>
      <c r="K7" s="99">
        <f t="shared" si="0"/>
        <v>27</v>
      </c>
      <c r="L7" s="99">
        <f>SUM(D7:K7)</f>
        <v>267</v>
      </c>
      <c r="T7" s="98" t="s">
        <v>429</v>
      </c>
      <c r="U7" s="97"/>
      <c r="V7" s="97"/>
      <c r="W7" s="97"/>
      <c r="X7" s="97"/>
      <c r="Y7" s="97"/>
      <c r="Z7" s="97"/>
      <c r="AA7" s="97"/>
      <c r="AB7" s="97"/>
      <c r="AC7" s="97"/>
    </row>
    <row r="8" spans="2:29" ht="20.100000000000001" customHeight="1" thickBot="1">
      <c r="B8" s="160"/>
      <c r="C8" s="161"/>
      <c r="D8" s="100">
        <f>IF(U28=0," ",U28)</f>
        <v>65</v>
      </c>
      <c r="E8" s="100">
        <f t="shared" ref="E8:K8" si="1">IF(V28=0," ",V28)</f>
        <v>14</v>
      </c>
      <c r="F8" s="100">
        <f t="shared" si="1"/>
        <v>61</v>
      </c>
      <c r="G8" s="100">
        <f t="shared" si="1"/>
        <v>25</v>
      </c>
      <c r="H8" s="100">
        <f t="shared" si="1"/>
        <v>2</v>
      </c>
      <c r="I8" s="100">
        <f t="shared" si="1"/>
        <v>2</v>
      </c>
      <c r="J8" s="100">
        <f t="shared" si="1"/>
        <v>9</v>
      </c>
      <c r="K8" s="100">
        <f t="shared" si="1"/>
        <v>25</v>
      </c>
      <c r="L8" s="100">
        <f t="shared" ref="L8:L36" si="2">SUM(D8:K8)</f>
        <v>203</v>
      </c>
      <c r="T8" s="98"/>
      <c r="U8" s="98" t="s">
        <v>312</v>
      </c>
      <c r="V8" s="98" t="s">
        <v>313</v>
      </c>
      <c r="W8" s="98" t="s">
        <v>314</v>
      </c>
      <c r="X8" s="98" t="s">
        <v>315</v>
      </c>
      <c r="Y8" s="98" t="s">
        <v>316</v>
      </c>
      <c r="Z8" s="98" t="s">
        <v>317</v>
      </c>
      <c r="AA8" s="98" t="s">
        <v>318</v>
      </c>
      <c r="AB8" s="98" t="s">
        <v>319</v>
      </c>
      <c r="AC8" s="98" t="s">
        <v>155</v>
      </c>
    </row>
    <row r="9" spans="2:29" ht="20.100000000000001" customHeight="1" thickBot="1">
      <c r="B9" s="160" t="s">
        <v>313</v>
      </c>
      <c r="C9" s="161" t="s">
        <v>43</v>
      </c>
      <c r="D9" s="99">
        <f>IF(U10=0," ",U10)</f>
        <v>143</v>
      </c>
      <c r="E9" s="99">
        <f t="shared" ref="E9:K9" si="3">IF(V10=0," ",V10)</f>
        <v>90</v>
      </c>
      <c r="F9" s="99">
        <f t="shared" si="3"/>
        <v>124</v>
      </c>
      <c r="G9" s="99">
        <f t="shared" si="3"/>
        <v>4</v>
      </c>
      <c r="H9" s="99">
        <f t="shared" si="3"/>
        <v>39</v>
      </c>
      <c r="I9" s="99">
        <f t="shared" si="3"/>
        <v>102</v>
      </c>
      <c r="J9" s="99" t="str">
        <f t="shared" si="3"/>
        <v xml:space="preserve"> </v>
      </c>
      <c r="K9" s="99">
        <f t="shared" si="3"/>
        <v>13</v>
      </c>
      <c r="L9" s="99">
        <f t="shared" si="2"/>
        <v>515</v>
      </c>
      <c r="T9" s="98" t="s">
        <v>312</v>
      </c>
      <c r="U9" s="98">
        <v>82</v>
      </c>
      <c r="V9" s="98">
        <v>11</v>
      </c>
      <c r="W9" s="98">
        <v>75</v>
      </c>
      <c r="X9" s="98">
        <v>57</v>
      </c>
      <c r="Y9" s="98">
        <v>1</v>
      </c>
      <c r="Z9" s="98">
        <v>7</v>
      </c>
      <c r="AA9" s="98">
        <v>7</v>
      </c>
      <c r="AB9" s="98">
        <v>27</v>
      </c>
      <c r="AC9" s="98">
        <v>267</v>
      </c>
    </row>
    <row r="10" spans="2:29" ht="20.100000000000001" customHeight="1" thickBot="1">
      <c r="B10" s="160"/>
      <c r="C10" s="161"/>
      <c r="D10" s="100">
        <f>IF(U29=0," ",U29)</f>
        <v>129</v>
      </c>
      <c r="E10" s="100">
        <f t="shared" ref="E10:K10" si="4">IF(V29=0," ",V29)</f>
        <v>89</v>
      </c>
      <c r="F10" s="100">
        <f t="shared" si="4"/>
        <v>113</v>
      </c>
      <c r="G10" s="100">
        <f t="shared" si="4"/>
        <v>1</v>
      </c>
      <c r="H10" s="100">
        <f t="shared" si="4"/>
        <v>28</v>
      </c>
      <c r="I10" s="100">
        <f t="shared" si="4"/>
        <v>103</v>
      </c>
      <c r="J10" s="100" t="str">
        <f t="shared" si="4"/>
        <v xml:space="preserve"> </v>
      </c>
      <c r="K10" s="100">
        <f t="shared" si="4"/>
        <v>17</v>
      </c>
      <c r="L10" s="100">
        <f t="shared" si="2"/>
        <v>480</v>
      </c>
      <c r="T10" s="98" t="s">
        <v>313</v>
      </c>
      <c r="U10" s="98">
        <v>143</v>
      </c>
      <c r="V10" s="98">
        <v>90</v>
      </c>
      <c r="W10" s="98">
        <v>124</v>
      </c>
      <c r="X10" s="98">
        <v>4</v>
      </c>
      <c r="Y10" s="98">
        <v>39</v>
      </c>
      <c r="Z10" s="98">
        <v>102</v>
      </c>
      <c r="AA10" s="98">
        <v>0</v>
      </c>
      <c r="AB10" s="98">
        <v>13</v>
      </c>
      <c r="AC10" s="98">
        <v>515</v>
      </c>
    </row>
    <row r="11" spans="2:29" ht="20.100000000000001" customHeight="1" thickBot="1">
      <c r="B11" s="160" t="s">
        <v>314</v>
      </c>
      <c r="C11" s="161" t="s">
        <v>42</v>
      </c>
      <c r="D11" s="99">
        <f>IF(U11=0," ",U11)</f>
        <v>111</v>
      </c>
      <c r="E11" s="99">
        <f t="shared" ref="E11:K11" si="5">IF(V11=0," ",V11)</f>
        <v>631</v>
      </c>
      <c r="F11" s="99">
        <f t="shared" si="5"/>
        <v>368</v>
      </c>
      <c r="G11" s="99" t="str">
        <f t="shared" si="5"/>
        <v xml:space="preserve"> </v>
      </c>
      <c r="H11" s="99" t="str">
        <f t="shared" si="5"/>
        <v xml:space="preserve"> </v>
      </c>
      <c r="I11" s="99" t="str">
        <f t="shared" si="5"/>
        <v xml:space="preserve"> </v>
      </c>
      <c r="J11" s="99" t="str">
        <f t="shared" si="5"/>
        <v xml:space="preserve"> </v>
      </c>
      <c r="K11" s="99">
        <f t="shared" si="5"/>
        <v>6</v>
      </c>
      <c r="L11" s="99">
        <f t="shared" si="2"/>
        <v>1116</v>
      </c>
      <c r="T11" s="98" t="s">
        <v>314</v>
      </c>
      <c r="U11" s="98">
        <v>111</v>
      </c>
      <c r="V11" s="98">
        <v>631</v>
      </c>
      <c r="W11" s="98">
        <v>368</v>
      </c>
      <c r="X11" s="98">
        <v>0</v>
      </c>
      <c r="Y11" s="98">
        <v>0</v>
      </c>
      <c r="Z11" s="98">
        <v>0</v>
      </c>
      <c r="AA11" s="98">
        <v>0</v>
      </c>
      <c r="AB11" s="98">
        <v>6</v>
      </c>
      <c r="AC11" s="98">
        <v>1116</v>
      </c>
    </row>
    <row r="12" spans="2:29" ht="20.100000000000001" customHeight="1" thickBot="1">
      <c r="B12" s="160"/>
      <c r="C12" s="161"/>
      <c r="D12" s="100">
        <f>IF(U30=0," ",U30)</f>
        <v>45</v>
      </c>
      <c r="E12" s="100">
        <f t="shared" ref="E12:K12" si="6">IF(V30=0," ",V30)</f>
        <v>72</v>
      </c>
      <c r="F12" s="100">
        <f t="shared" si="6"/>
        <v>45</v>
      </c>
      <c r="G12" s="100" t="str">
        <f t="shared" si="6"/>
        <v xml:space="preserve"> </v>
      </c>
      <c r="H12" s="100" t="str">
        <f t="shared" si="6"/>
        <v xml:space="preserve"> </v>
      </c>
      <c r="I12" s="100" t="str">
        <f t="shared" si="6"/>
        <v xml:space="preserve"> </v>
      </c>
      <c r="J12" s="100" t="str">
        <f t="shared" si="6"/>
        <v xml:space="preserve"> </v>
      </c>
      <c r="K12" s="100">
        <f t="shared" si="6"/>
        <v>1</v>
      </c>
      <c r="L12" s="100">
        <f t="shared" si="2"/>
        <v>163</v>
      </c>
      <c r="T12" s="98" t="s">
        <v>315</v>
      </c>
      <c r="U12" s="98">
        <v>1063</v>
      </c>
      <c r="V12" s="98">
        <v>765</v>
      </c>
      <c r="W12" s="98">
        <v>53</v>
      </c>
      <c r="X12" s="98">
        <v>0</v>
      </c>
      <c r="Y12" s="98">
        <v>0</v>
      </c>
      <c r="Z12" s="98">
        <v>0</v>
      </c>
      <c r="AA12" s="98">
        <v>0</v>
      </c>
      <c r="AB12" s="98">
        <v>17</v>
      </c>
      <c r="AC12" s="98">
        <v>1898</v>
      </c>
    </row>
    <row r="13" spans="2:29" ht="20.100000000000001" customHeight="1" thickBot="1">
      <c r="B13" s="160" t="s">
        <v>315</v>
      </c>
      <c r="C13" s="161" t="s">
        <v>41</v>
      </c>
      <c r="D13" s="99">
        <f>IF(U12=0," ",U12)</f>
        <v>1063</v>
      </c>
      <c r="E13" s="99">
        <f t="shared" ref="E13:K13" si="7">IF(V12=0," ",V12)</f>
        <v>765</v>
      </c>
      <c r="F13" s="99">
        <f t="shared" si="7"/>
        <v>53</v>
      </c>
      <c r="G13" s="99" t="str">
        <f t="shared" si="7"/>
        <v xml:space="preserve"> </v>
      </c>
      <c r="H13" s="99" t="str">
        <f t="shared" si="7"/>
        <v xml:space="preserve"> </v>
      </c>
      <c r="I13" s="99" t="str">
        <f t="shared" si="7"/>
        <v xml:space="preserve"> </v>
      </c>
      <c r="J13" s="99" t="str">
        <f t="shared" si="7"/>
        <v xml:space="preserve"> </v>
      </c>
      <c r="K13" s="99">
        <f t="shared" si="7"/>
        <v>17</v>
      </c>
      <c r="L13" s="99">
        <f t="shared" si="2"/>
        <v>1898</v>
      </c>
      <c r="T13" s="98" t="s">
        <v>316</v>
      </c>
      <c r="U13" s="98">
        <v>237</v>
      </c>
      <c r="V13" s="98">
        <v>10</v>
      </c>
      <c r="W13" s="98">
        <v>64</v>
      </c>
      <c r="X13" s="98">
        <v>3</v>
      </c>
      <c r="Y13" s="98">
        <v>3</v>
      </c>
      <c r="Z13" s="98">
        <v>0</v>
      </c>
      <c r="AA13" s="98">
        <v>0</v>
      </c>
      <c r="AB13" s="98">
        <v>12</v>
      </c>
      <c r="AC13" s="98">
        <v>329</v>
      </c>
    </row>
    <row r="14" spans="2:29" ht="20.100000000000001" customHeight="1" thickBot="1">
      <c r="B14" s="160"/>
      <c r="C14" s="161"/>
      <c r="D14" s="100">
        <f>IF(U31=0," ",U31)</f>
        <v>78</v>
      </c>
      <c r="E14" s="100">
        <f t="shared" ref="E14:K14" si="8">IF(V31=0," ",V31)</f>
        <v>79</v>
      </c>
      <c r="F14" s="100">
        <f t="shared" si="8"/>
        <v>2</v>
      </c>
      <c r="G14" s="100" t="str">
        <f t="shared" si="8"/>
        <v xml:space="preserve"> </v>
      </c>
      <c r="H14" s="100" t="str">
        <f t="shared" si="8"/>
        <v xml:space="preserve"> </v>
      </c>
      <c r="I14" s="100" t="str">
        <f t="shared" si="8"/>
        <v xml:space="preserve"> </v>
      </c>
      <c r="J14" s="100" t="str">
        <f t="shared" si="8"/>
        <v xml:space="preserve"> </v>
      </c>
      <c r="K14" s="100">
        <f t="shared" si="8"/>
        <v>1</v>
      </c>
      <c r="L14" s="100">
        <f t="shared" si="2"/>
        <v>160</v>
      </c>
      <c r="T14" s="98" t="s">
        <v>317</v>
      </c>
      <c r="U14" s="98">
        <v>170</v>
      </c>
      <c r="V14" s="98">
        <v>67</v>
      </c>
      <c r="W14" s="98">
        <v>33</v>
      </c>
      <c r="X14" s="98">
        <v>603</v>
      </c>
      <c r="Y14" s="98">
        <v>83</v>
      </c>
      <c r="Z14" s="98">
        <v>10</v>
      </c>
      <c r="AA14" s="98">
        <v>0</v>
      </c>
      <c r="AB14" s="98">
        <v>16</v>
      </c>
      <c r="AC14" s="98">
        <v>982</v>
      </c>
    </row>
    <row r="15" spans="2:29" ht="20.100000000000001" customHeight="1" thickBot="1">
      <c r="B15" s="160" t="s">
        <v>316</v>
      </c>
      <c r="C15" s="162" t="s">
        <v>426</v>
      </c>
      <c r="D15" s="99">
        <f>IF(U13=0," ",U13)</f>
        <v>237</v>
      </c>
      <c r="E15" s="99">
        <f t="shared" ref="E15:K15" si="9">IF(V13=0," ",V13)</f>
        <v>10</v>
      </c>
      <c r="F15" s="99">
        <f t="shared" si="9"/>
        <v>64</v>
      </c>
      <c r="G15" s="99">
        <f t="shared" si="9"/>
        <v>3</v>
      </c>
      <c r="H15" s="99">
        <f t="shared" si="9"/>
        <v>3</v>
      </c>
      <c r="I15" s="99" t="str">
        <f t="shared" si="9"/>
        <v xml:space="preserve"> </v>
      </c>
      <c r="J15" s="99" t="str">
        <f t="shared" si="9"/>
        <v xml:space="preserve"> </v>
      </c>
      <c r="K15" s="99">
        <f t="shared" si="9"/>
        <v>12</v>
      </c>
      <c r="L15" s="99">
        <f t="shared" si="2"/>
        <v>329</v>
      </c>
      <c r="T15" s="98" t="s">
        <v>318</v>
      </c>
      <c r="U15" s="98">
        <v>32</v>
      </c>
      <c r="V15" s="98">
        <v>19</v>
      </c>
      <c r="W15" s="98">
        <v>15</v>
      </c>
      <c r="X15" s="98">
        <v>147</v>
      </c>
      <c r="Y15" s="98">
        <v>38</v>
      </c>
      <c r="Z15" s="98">
        <v>11</v>
      </c>
      <c r="AA15" s="98">
        <v>0</v>
      </c>
      <c r="AB15" s="98">
        <v>3</v>
      </c>
      <c r="AC15" s="98">
        <v>265</v>
      </c>
    </row>
    <row r="16" spans="2:29" ht="20.100000000000001" customHeight="1" thickBot="1">
      <c r="B16" s="160"/>
      <c r="C16" s="162"/>
      <c r="D16" s="100">
        <f>IF(U32=0," ",U32)</f>
        <v>238</v>
      </c>
      <c r="E16" s="100">
        <f t="shared" ref="E16:K16" si="10">IF(V32=0," ",V32)</f>
        <v>7</v>
      </c>
      <c r="F16" s="100">
        <f t="shared" si="10"/>
        <v>11</v>
      </c>
      <c r="G16" s="100">
        <f t="shared" si="10"/>
        <v>1</v>
      </c>
      <c r="H16" s="100">
        <f t="shared" si="10"/>
        <v>31</v>
      </c>
      <c r="I16" s="100" t="str">
        <f t="shared" si="10"/>
        <v xml:space="preserve"> </v>
      </c>
      <c r="J16" s="100" t="str">
        <f t="shared" si="10"/>
        <v xml:space="preserve"> </v>
      </c>
      <c r="K16" s="100">
        <f t="shared" si="10"/>
        <v>4</v>
      </c>
      <c r="L16" s="100">
        <f t="shared" si="2"/>
        <v>292</v>
      </c>
      <c r="T16" s="98" t="s">
        <v>321</v>
      </c>
      <c r="U16" s="98">
        <v>507</v>
      </c>
      <c r="V16" s="98">
        <v>0</v>
      </c>
      <c r="W16" s="98">
        <v>0</v>
      </c>
      <c r="X16" s="98">
        <v>0</v>
      </c>
      <c r="Y16" s="98">
        <v>0</v>
      </c>
      <c r="Z16" s="98">
        <v>0</v>
      </c>
      <c r="AA16" s="98">
        <v>0</v>
      </c>
      <c r="AB16" s="98">
        <v>14</v>
      </c>
      <c r="AC16" s="98">
        <v>521</v>
      </c>
    </row>
    <row r="17" spans="2:29" ht="20.100000000000001" customHeight="1" thickBot="1">
      <c r="B17" s="160" t="s">
        <v>317</v>
      </c>
      <c r="C17" s="161" t="s">
        <v>39</v>
      </c>
      <c r="D17" s="99">
        <f>IF(U14=0," ",U14)</f>
        <v>170</v>
      </c>
      <c r="E17" s="99">
        <f t="shared" ref="E17:K17" si="11">IF(V14=0," ",V14)</f>
        <v>67</v>
      </c>
      <c r="F17" s="99">
        <f t="shared" si="11"/>
        <v>33</v>
      </c>
      <c r="G17" s="99">
        <f t="shared" si="11"/>
        <v>603</v>
      </c>
      <c r="H17" s="99">
        <f t="shared" si="11"/>
        <v>83</v>
      </c>
      <c r="I17" s="99">
        <f t="shared" si="11"/>
        <v>10</v>
      </c>
      <c r="J17" s="99" t="str">
        <f t="shared" si="11"/>
        <v xml:space="preserve"> </v>
      </c>
      <c r="K17" s="99">
        <f t="shared" si="11"/>
        <v>16</v>
      </c>
      <c r="L17" s="99">
        <f t="shared" si="2"/>
        <v>982</v>
      </c>
      <c r="T17" s="98" t="s">
        <v>322</v>
      </c>
      <c r="U17" s="98">
        <v>388</v>
      </c>
      <c r="V17" s="98">
        <v>0</v>
      </c>
      <c r="W17" s="98">
        <v>11</v>
      </c>
      <c r="X17" s="98">
        <v>0</v>
      </c>
      <c r="Y17" s="98">
        <v>0</v>
      </c>
      <c r="Z17" s="98">
        <v>0</v>
      </c>
      <c r="AA17" s="98">
        <v>0</v>
      </c>
      <c r="AB17" s="98">
        <v>34</v>
      </c>
      <c r="AC17" s="98">
        <v>433</v>
      </c>
    </row>
    <row r="18" spans="2:29" ht="20.100000000000001" customHeight="1" thickBot="1">
      <c r="B18" s="160"/>
      <c r="C18" s="161"/>
      <c r="D18" s="100">
        <f>IF(U33=0," ",U33)</f>
        <v>163</v>
      </c>
      <c r="E18" s="100">
        <f t="shared" ref="E18:K18" si="12">IF(V33=0," ",V33)</f>
        <v>57</v>
      </c>
      <c r="F18" s="100">
        <f t="shared" si="12"/>
        <v>38</v>
      </c>
      <c r="G18" s="100">
        <f t="shared" si="12"/>
        <v>640</v>
      </c>
      <c r="H18" s="100">
        <f t="shared" si="12"/>
        <v>90</v>
      </c>
      <c r="I18" s="100">
        <f t="shared" si="12"/>
        <v>15</v>
      </c>
      <c r="J18" s="100" t="str">
        <f t="shared" si="12"/>
        <v xml:space="preserve"> </v>
      </c>
      <c r="K18" s="100">
        <f t="shared" si="12"/>
        <v>15</v>
      </c>
      <c r="L18" s="100">
        <f t="shared" si="2"/>
        <v>1018</v>
      </c>
      <c r="T18" s="98" t="s">
        <v>323</v>
      </c>
      <c r="U18" s="98">
        <v>54</v>
      </c>
      <c r="V18" s="98">
        <v>68</v>
      </c>
      <c r="W18" s="98">
        <v>5</v>
      </c>
      <c r="X18" s="98">
        <v>0</v>
      </c>
      <c r="Y18" s="98">
        <v>0</v>
      </c>
      <c r="Z18" s="98">
        <v>0</v>
      </c>
      <c r="AA18" s="98">
        <v>0</v>
      </c>
      <c r="AB18" s="98">
        <v>1</v>
      </c>
      <c r="AC18" s="98">
        <v>128</v>
      </c>
    </row>
    <row r="19" spans="2:29" ht="20.100000000000001" customHeight="1" thickBot="1">
      <c r="B19" s="160" t="s">
        <v>318</v>
      </c>
      <c r="C19" s="161" t="s">
        <v>38</v>
      </c>
      <c r="D19" s="99">
        <f>IF(U15=0," ",U15)</f>
        <v>32</v>
      </c>
      <c r="E19" s="99">
        <f t="shared" ref="E19:K19" si="13">IF(V15=0," ",V15)</f>
        <v>19</v>
      </c>
      <c r="F19" s="99">
        <f t="shared" si="13"/>
        <v>15</v>
      </c>
      <c r="G19" s="99">
        <f t="shared" si="13"/>
        <v>147</v>
      </c>
      <c r="H19" s="99">
        <f t="shared" si="13"/>
        <v>38</v>
      </c>
      <c r="I19" s="99">
        <f t="shared" si="13"/>
        <v>11</v>
      </c>
      <c r="J19" s="99" t="str">
        <f t="shared" si="13"/>
        <v xml:space="preserve"> </v>
      </c>
      <c r="K19" s="99">
        <f t="shared" si="13"/>
        <v>3</v>
      </c>
      <c r="L19" s="99">
        <f t="shared" si="2"/>
        <v>265</v>
      </c>
      <c r="T19" s="98" t="s">
        <v>324</v>
      </c>
      <c r="U19" s="98">
        <v>2</v>
      </c>
      <c r="V19" s="98">
        <v>438</v>
      </c>
      <c r="W19" s="98">
        <v>0</v>
      </c>
      <c r="X19" s="98">
        <v>0</v>
      </c>
      <c r="Y19" s="98">
        <v>0</v>
      </c>
      <c r="Z19" s="98">
        <v>0</v>
      </c>
      <c r="AA19" s="98">
        <v>0</v>
      </c>
      <c r="AB19" s="98">
        <v>10</v>
      </c>
      <c r="AC19" s="98">
        <v>450</v>
      </c>
    </row>
    <row r="20" spans="2:29" ht="20.100000000000001" customHeight="1" thickBot="1">
      <c r="B20" s="160"/>
      <c r="C20" s="161"/>
      <c r="D20" s="100">
        <f>IF(U34=0," ",U34)</f>
        <v>41</v>
      </c>
      <c r="E20" s="100">
        <f t="shared" ref="E20:K20" si="14">IF(V34=0," ",V34)</f>
        <v>81</v>
      </c>
      <c r="F20" s="100">
        <f t="shared" si="14"/>
        <v>16</v>
      </c>
      <c r="G20" s="100">
        <f t="shared" si="14"/>
        <v>157</v>
      </c>
      <c r="H20" s="100">
        <f t="shared" si="14"/>
        <v>57</v>
      </c>
      <c r="I20" s="100">
        <f t="shared" si="14"/>
        <v>4</v>
      </c>
      <c r="J20" s="100" t="str">
        <f t="shared" si="14"/>
        <v xml:space="preserve"> </v>
      </c>
      <c r="K20" s="100">
        <f t="shared" si="14"/>
        <v>7</v>
      </c>
      <c r="L20" s="100">
        <f t="shared" si="2"/>
        <v>363</v>
      </c>
      <c r="T20" s="98" t="s">
        <v>325</v>
      </c>
      <c r="U20" s="98">
        <v>21</v>
      </c>
      <c r="V20" s="98">
        <v>19</v>
      </c>
      <c r="W20" s="98">
        <v>106</v>
      </c>
      <c r="X20" s="98">
        <v>21</v>
      </c>
      <c r="Y20" s="98">
        <v>0</v>
      </c>
      <c r="Z20" s="98">
        <v>4</v>
      </c>
      <c r="AA20" s="98">
        <v>10</v>
      </c>
      <c r="AB20" s="98">
        <v>108</v>
      </c>
      <c r="AC20" s="98">
        <v>289</v>
      </c>
    </row>
    <row r="21" spans="2:29" ht="20.100000000000001" customHeight="1" thickBot="1">
      <c r="B21" s="160" t="s">
        <v>321</v>
      </c>
      <c r="C21" s="162" t="s">
        <v>37</v>
      </c>
      <c r="D21" s="99">
        <f>IF(U16=0," ",U16)</f>
        <v>507</v>
      </c>
      <c r="E21" s="99" t="str">
        <f t="shared" ref="E21:K21" si="15">IF(V16=0," ",V16)</f>
        <v xml:space="preserve"> </v>
      </c>
      <c r="F21" s="99" t="str">
        <f t="shared" si="15"/>
        <v xml:space="preserve"> </v>
      </c>
      <c r="G21" s="99" t="str">
        <f t="shared" si="15"/>
        <v xml:space="preserve"> </v>
      </c>
      <c r="H21" s="99" t="str">
        <f t="shared" si="15"/>
        <v xml:space="preserve"> </v>
      </c>
      <c r="I21" s="99" t="str">
        <f t="shared" si="15"/>
        <v xml:space="preserve"> </v>
      </c>
      <c r="J21" s="99" t="str">
        <f t="shared" si="15"/>
        <v xml:space="preserve"> </v>
      </c>
      <c r="K21" s="99">
        <f t="shared" si="15"/>
        <v>14</v>
      </c>
      <c r="L21" s="99">
        <f t="shared" si="2"/>
        <v>521</v>
      </c>
      <c r="T21" s="98" t="s">
        <v>326</v>
      </c>
      <c r="U21" s="98">
        <v>244</v>
      </c>
      <c r="V21" s="98">
        <v>145</v>
      </c>
      <c r="W21" s="98">
        <v>13</v>
      </c>
      <c r="X21" s="98">
        <v>21</v>
      </c>
      <c r="Y21" s="98">
        <v>5</v>
      </c>
      <c r="Z21" s="98">
        <v>51</v>
      </c>
      <c r="AA21" s="98">
        <v>7</v>
      </c>
      <c r="AB21" s="98">
        <v>25</v>
      </c>
      <c r="AC21" s="98">
        <v>511</v>
      </c>
    </row>
    <row r="22" spans="2:29" ht="20.100000000000001" customHeight="1" thickBot="1">
      <c r="B22" s="160"/>
      <c r="C22" s="162"/>
      <c r="D22" s="100">
        <f>IF(U35=0," ",U35)</f>
        <v>457</v>
      </c>
      <c r="E22" s="100" t="str">
        <f t="shared" ref="E22:K22" si="16">IF(V35=0," ",V35)</f>
        <v xml:space="preserve"> </v>
      </c>
      <c r="F22" s="100" t="str">
        <f t="shared" si="16"/>
        <v xml:space="preserve"> </v>
      </c>
      <c r="G22" s="100" t="str">
        <f t="shared" si="16"/>
        <v xml:space="preserve"> </v>
      </c>
      <c r="H22" s="100" t="str">
        <f t="shared" si="16"/>
        <v xml:space="preserve"> </v>
      </c>
      <c r="I22" s="100" t="str">
        <f t="shared" si="16"/>
        <v xml:space="preserve"> </v>
      </c>
      <c r="J22" s="100" t="str">
        <f t="shared" si="16"/>
        <v xml:space="preserve"> </v>
      </c>
      <c r="K22" s="100">
        <f t="shared" si="16"/>
        <v>10</v>
      </c>
      <c r="L22" s="100">
        <f t="shared" si="2"/>
        <v>467</v>
      </c>
      <c r="T22" s="98" t="s">
        <v>327</v>
      </c>
      <c r="U22" s="98">
        <v>12</v>
      </c>
      <c r="V22" s="98">
        <v>7</v>
      </c>
      <c r="W22" s="98">
        <v>47</v>
      </c>
      <c r="X22" s="98">
        <v>10</v>
      </c>
      <c r="Y22" s="98">
        <v>11</v>
      </c>
      <c r="Z22" s="98">
        <v>5</v>
      </c>
      <c r="AA22" s="98">
        <v>0</v>
      </c>
      <c r="AB22" s="98">
        <v>147</v>
      </c>
      <c r="AC22" s="98">
        <v>239</v>
      </c>
    </row>
    <row r="23" spans="2:29" ht="20.100000000000001" customHeight="1" thickBot="1">
      <c r="B23" s="160" t="s">
        <v>322</v>
      </c>
      <c r="C23" s="161" t="s">
        <v>36</v>
      </c>
      <c r="D23" s="99">
        <f>IF(U17=0," ",U17)</f>
        <v>388</v>
      </c>
      <c r="E23" s="99" t="str">
        <f t="shared" ref="E23:K23" si="17">IF(V17=0," ",V17)</f>
        <v xml:space="preserve"> </v>
      </c>
      <c r="F23" s="99">
        <f t="shared" si="17"/>
        <v>11</v>
      </c>
      <c r="G23" s="99" t="str">
        <f t="shared" si="17"/>
        <v xml:space="preserve"> </v>
      </c>
      <c r="H23" s="99" t="str">
        <f t="shared" si="17"/>
        <v xml:space="preserve"> </v>
      </c>
      <c r="I23" s="99" t="str">
        <f t="shared" si="17"/>
        <v xml:space="preserve"> </v>
      </c>
      <c r="J23" s="99" t="str">
        <f t="shared" si="17"/>
        <v xml:space="preserve"> </v>
      </c>
      <c r="K23" s="99">
        <f t="shared" si="17"/>
        <v>34</v>
      </c>
      <c r="L23" s="99">
        <f t="shared" si="2"/>
        <v>433</v>
      </c>
      <c r="T23" s="98" t="s">
        <v>328</v>
      </c>
      <c r="U23" s="98">
        <v>2</v>
      </c>
      <c r="V23" s="98">
        <v>7</v>
      </c>
      <c r="W23" s="98">
        <v>8</v>
      </c>
      <c r="X23" s="98">
        <v>14</v>
      </c>
      <c r="Y23" s="98">
        <v>1</v>
      </c>
      <c r="Z23" s="98">
        <v>0</v>
      </c>
      <c r="AA23" s="98">
        <v>17</v>
      </c>
      <c r="AB23" s="98">
        <v>1</v>
      </c>
      <c r="AC23" s="98">
        <v>50</v>
      </c>
    </row>
    <row r="24" spans="2:29" ht="20.100000000000001" customHeight="1" thickBot="1">
      <c r="B24" s="160"/>
      <c r="C24" s="161"/>
      <c r="D24" s="100">
        <f>IF(U36=0," ",U36)</f>
        <v>536</v>
      </c>
      <c r="E24" s="100">
        <f t="shared" ref="E24:K24" si="18">IF(V36=0," ",V36)</f>
        <v>1</v>
      </c>
      <c r="F24" s="100">
        <f t="shared" si="18"/>
        <v>10</v>
      </c>
      <c r="G24" s="100" t="str">
        <f t="shared" si="18"/>
        <v xml:space="preserve"> </v>
      </c>
      <c r="H24" s="100" t="str">
        <f t="shared" si="18"/>
        <v xml:space="preserve"> </v>
      </c>
      <c r="I24" s="100" t="str">
        <f t="shared" si="18"/>
        <v xml:space="preserve"> </v>
      </c>
      <c r="J24" s="100" t="str">
        <f t="shared" si="18"/>
        <v xml:space="preserve"> </v>
      </c>
      <c r="K24" s="100">
        <f t="shared" si="18"/>
        <v>59</v>
      </c>
      <c r="L24" s="100">
        <f t="shared" si="2"/>
        <v>606</v>
      </c>
      <c r="T24" s="98" t="s">
        <v>155</v>
      </c>
      <c r="U24" s="98">
        <v>3068</v>
      </c>
      <c r="V24" s="98">
        <v>2277</v>
      </c>
      <c r="W24" s="98">
        <v>922</v>
      </c>
      <c r="X24" s="98">
        <v>880</v>
      </c>
      <c r="Y24" s="98">
        <v>181</v>
      </c>
      <c r="Z24" s="98">
        <v>190</v>
      </c>
      <c r="AA24" s="98">
        <v>41</v>
      </c>
      <c r="AB24" s="98">
        <v>434</v>
      </c>
      <c r="AC24" s="98">
        <v>7993</v>
      </c>
    </row>
    <row r="25" spans="2:29" ht="20.100000000000001" customHeight="1" thickBot="1">
      <c r="B25" s="160" t="s">
        <v>323</v>
      </c>
      <c r="C25" s="162" t="s">
        <v>427</v>
      </c>
      <c r="D25" s="99">
        <f>IF(U18=0," ",U18)</f>
        <v>54</v>
      </c>
      <c r="E25" s="99">
        <f t="shared" ref="E25:K25" si="19">IF(V18=0," ",V18)</f>
        <v>68</v>
      </c>
      <c r="F25" s="99">
        <f t="shared" si="19"/>
        <v>5</v>
      </c>
      <c r="G25" s="99" t="str">
        <f t="shared" si="19"/>
        <v xml:space="preserve"> </v>
      </c>
      <c r="H25" s="99" t="str">
        <f t="shared" si="19"/>
        <v xml:space="preserve"> </v>
      </c>
      <c r="I25" s="99" t="str">
        <f t="shared" si="19"/>
        <v xml:space="preserve"> </v>
      </c>
      <c r="J25" s="99" t="str">
        <f t="shared" si="19"/>
        <v xml:space="preserve"> </v>
      </c>
      <c r="K25" s="99">
        <f t="shared" si="19"/>
        <v>1</v>
      </c>
      <c r="L25" s="99">
        <f t="shared" si="2"/>
        <v>128</v>
      </c>
      <c r="T25" s="97"/>
      <c r="U25" s="97"/>
      <c r="V25" s="97"/>
      <c r="W25" s="97"/>
      <c r="X25" s="97"/>
      <c r="Y25" s="97"/>
      <c r="Z25" s="97"/>
      <c r="AA25" s="97"/>
      <c r="AB25" s="97"/>
      <c r="AC25" s="97"/>
    </row>
    <row r="26" spans="2:29" ht="20.100000000000001" customHeight="1" thickBot="1">
      <c r="B26" s="160"/>
      <c r="C26" s="162"/>
      <c r="D26" s="100">
        <f>IF(U37=0," ",U37)</f>
        <v>101</v>
      </c>
      <c r="E26" s="100">
        <f t="shared" ref="E26:K26" si="20">IF(V37=0," ",V37)</f>
        <v>76</v>
      </c>
      <c r="F26" s="100">
        <f t="shared" si="20"/>
        <v>4</v>
      </c>
      <c r="G26" s="100" t="str">
        <f t="shared" si="20"/>
        <v xml:space="preserve"> </v>
      </c>
      <c r="H26" s="100" t="str">
        <f t="shared" si="20"/>
        <v xml:space="preserve"> </v>
      </c>
      <c r="I26" s="100" t="str">
        <f t="shared" si="20"/>
        <v xml:space="preserve"> </v>
      </c>
      <c r="J26" s="100" t="str">
        <f t="shared" si="20"/>
        <v xml:space="preserve"> </v>
      </c>
      <c r="K26" s="100">
        <f t="shared" si="20"/>
        <v>4</v>
      </c>
      <c r="L26" s="100">
        <f t="shared" si="2"/>
        <v>185</v>
      </c>
      <c r="T26" s="98" t="s">
        <v>430</v>
      </c>
      <c r="U26" s="97"/>
      <c r="V26" s="97"/>
      <c r="W26" s="97"/>
      <c r="X26" s="97"/>
      <c r="Y26" s="97"/>
      <c r="Z26" s="97"/>
      <c r="AA26" s="97"/>
      <c r="AB26" s="97"/>
      <c r="AC26" s="97"/>
    </row>
    <row r="27" spans="2:29" ht="20.100000000000001" customHeight="1" thickBot="1">
      <c r="B27" s="160" t="s">
        <v>324</v>
      </c>
      <c r="C27" s="161" t="s">
        <v>34</v>
      </c>
      <c r="D27" s="99">
        <f>IF(U19=0," ",U19)</f>
        <v>2</v>
      </c>
      <c r="E27" s="99">
        <f t="shared" ref="E27:K27" si="21">IF(V19=0," ",V19)</f>
        <v>438</v>
      </c>
      <c r="F27" s="99" t="str">
        <f t="shared" si="21"/>
        <v xml:space="preserve"> </v>
      </c>
      <c r="G27" s="99" t="str">
        <f t="shared" si="21"/>
        <v xml:space="preserve"> </v>
      </c>
      <c r="H27" s="99" t="str">
        <f t="shared" si="21"/>
        <v xml:space="preserve"> </v>
      </c>
      <c r="I27" s="99" t="str">
        <f t="shared" si="21"/>
        <v xml:space="preserve"> </v>
      </c>
      <c r="J27" s="99" t="str">
        <f t="shared" si="21"/>
        <v xml:space="preserve"> </v>
      </c>
      <c r="K27" s="99">
        <f t="shared" si="21"/>
        <v>10</v>
      </c>
      <c r="L27" s="99">
        <f t="shared" si="2"/>
        <v>450</v>
      </c>
      <c r="T27" s="98"/>
      <c r="U27" s="98" t="s">
        <v>312</v>
      </c>
      <c r="V27" s="98" t="s">
        <v>313</v>
      </c>
      <c r="W27" s="98" t="s">
        <v>314</v>
      </c>
      <c r="X27" s="98" t="s">
        <v>315</v>
      </c>
      <c r="Y27" s="98" t="s">
        <v>316</v>
      </c>
      <c r="Z27" s="98" t="s">
        <v>317</v>
      </c>
      <c r="AA27" s="98" t="s">
        <v>318</v>
      </c>
      <c r="AB27" s="98" t="s">
        <v>319</v>
      </c>
      <c r="AC27" s="98" t="s">
        <v>155</v>
      </c>
    </row>
    <row r="28" spans="2:29" ht="20.100000000000001" customHeight="1" thickBot="1">
      <c r="B28" s="160"/>
      <c r="C28" s="161"/>
      <c r="D28" s="100">
        <f>IF(U38=0," ",U38)</f>
        <v>1</v>
      </c>
      <c r="E28" s="100">
        <f t="shared" ref="E28:K28" si="22">IF(V38=0," ",V38)</f>
        <v>613</v>
      </c>
      <c r="F28" s="100" t="str">
        <f t="shared" si="22"/>
        <v xml:space="preserve"> </v>
      </c>
      <c r="G28" s="100" t="str">
        <f t="shared" si="22"/>
        <v xml:space="preserve"> </v>
      </c>
      <c r="H28" s="100" t="str">
        <f t="shared" si="22"/>
        <v xml:space="preserve"> </v>
      </c>
      <c r="I28" s="100" t="str">
        <f t="shared" si="22"/>
        <v xml:space="preserve"> </v>
      </c>
      <c r="J28" s="100" t="str">
        <f t="shared" si="22"/>
        <v xml:space="preserve"> </v>
      </c>
      <c r="K28" s="100">
        <f t="shared" si="22"/>
        <v>7</v>
      </c>
      <c r="L28" s="100">
        <f t="shared" si="2"/>
        <v>621</v>
      </c>
      <c r="T28" s="98" t="s">
        <v>312</v>
      </c>
      <c r="U28" s="98">
        <v>65</v>
      </c>
      <c r="V28" s="98">
        <v>14</v>
      </c>
      <c r="W28" s="98">
        <v>61</v>
      </c>
      <c r="X28" s="98">
        <v>25</v>
      </c>
      <c r="Y28" s="98">
        <v>2</v>
      </c>
      <c r="Z28" s="98">
        <v>2</v>
      </c>
      <c r="AA28" s="98">
        <v>9</v>
      </c>
      <c r="AB28" s="98">
        <v>25</v>
      </c>
      <c r="AC28" s="98">
        <v>203</v>
      </c>
    </row>
    <row r="29" spans="2:29" ht="20.100000000000001" customHeight="1" thickBot="1">
      <c r="B29" s="160" t="s">
        <v>325</v>
      </c>
      <c r="C29" s="162" t="s">
        <v>428</v>
      </c>
      <c r="D29" s="99">
        <f>IF(U20=0," ",U20)</f>
        <v>21</v>
      </c>
      <c r="E29" s="99">
        <f t="shared" ref="E29:K29" si="23">IF(V20=0," ",V20)</f>
        <v>19</v>
      </c>
      <c r="F29" s="99">
        <f t="shared" si="23"/>
        <v>106</v>
      </c>
      <c r="G29" s="99">
        <f t="shared" si="23"/>
        <v>21</v>
      </c>
      <c r="H29" s="99" t="str">
        <f t="shared" si="23"/>
        <v xml:space="preserve"> </v>
      </c>
      <c r="I29" s="99">
        <f t="shared" si="23"/>
        <v>4</v>
      </c>
      <c r="J29" s="99">
        <f t="shared" si="23"/>
        <v>10</v>
      </c>
      <c r="K29" s="99">
        <f t="shared" si="23"/>
        <v>108</v>
      </c>
      <c r="L29" s="99">
        <f t="shared" si="2"/>
        <v>289</v>
      </c>
      <c r="T29" s="98" t="s">
        <v>313</v>
      </c>
      <c r="U29" s="98">
        <v>129</v>
      </c>
      <c r="V29" s="98">
        <v>89</v>
      </c>
      <c r="W29" s="98">
        <v>113</v>
      </c>
      <c r="X29" s="98">
        <v>1</v>
      </c>
      <c r="Y29" s="98">
        <v>28</v>
      </c>
      <c r="Z29" s="98">
        <v>103</v>
      </c>
      <c r="AA29" s="98">
        <v>0</v>
      </c>
      <c r="AB29" s="98">
        <v>17</v>
      </c>
      <c r="AC29" s="98">
        <v>480</v>
      </c>
    </row>
    <row r="30" spans="2:29" ht="20.100000000000001" customHeight="1" thickBot="1">
      <c r="B30" s="160"/>
      <c r="C30" s="162"/>
      <c r="D30" s="100">
        <f>IF(U39=0," ",U39)</f>
        <v>25</v>
      </c>
      <c r="E30" s="100">
        <f t="shared" ref="E30:K30" si="24">IF(V39=0," ",V39)</f>
        <v>23</v>
      </c>
      <c r="F30" s="100">
        <f t="shared" si="24"/>
        <v>151</v>
      </c>
      <c r="G30" s="100">
        <f t="shared" si="24"/>
        <v>43</v>
      </c>
      <c r="H30" s="100">
        <f t="shared" si="24"/>
        <v>1</v>
      </c>
      <c r="I30" s="100">
        <f t="shared" si="24"/>
        <v>7</v>
      </c>
      <c r="J30" s="100">
        <f t="shared" si="24"/>
        <v>9</v>
      </c>
      <c r="K30" s="100">
        <f t="shared" si="24"/>
        <v>47</v>
      </c>
      <c r="L30" s="100">
        <f t="shared" si="2"/>
        <v>306</v>
      </c>
      <c r="T30" s="98" t="s">
        <v>314</v>
      </c>
      <c r="U30" s="98">
        <v>45</v>
      </c>
      <c r="V30" s="98">
        <v>72</v>
      </c>
      <c r="W30" s="98">
        <v>45</v>
      </c>
      <c r="X30" s="98">
        <v>0</v>
      </c>
      <c r="Y30" s="98">
        <v>0</v>
      </c>
      <c r="Z30" s="98">
        <v>0</v>
      </c>
      <c r="AA30" s="98">
        <v>0</v>
      </c>
      <c r="AB30" s="98">
        <v>1</v>
      </c>
      <c r="AC30" s="98">
        <v>163</v>
      </c>
    </row>
    <row r="31" spans="2:29" ht="20.100000000000001" customHeight="1" thickBot="1">
      <c r="B31" s="160" t="s">
        <v>326</v>
      </c>
      <c r="C31" s="161" t="s">
        <v>32</v>
      </c>
      <c r="D31" s="99">
        <f>IF(U21=0," ",U21)</f>
        <v>244</v>
      </c>
      <c r="E31" s="99">
        <f t="shared" ref="E31:K31" si="25">IF(V21=0," ",V21)</f>
        <v>145</v>
      </c>
      <c r="F31" s="99">
        <f t="shared" si="25"/>
        <v>13</v>
      </c>
      <c r="G31" s="99">
        <f t="shared" si="25"/>
        <v>21</v>
      </c>
      <c r="H31" s="99">
        <f t="shared" si="25"/>
        <v>5</v>
      </c>
      <c r="I31" s="99">
        <f t="shared" si="25"/>
        <v>51</v>
      </c>
      <c r="J31" s="99">
        <f t="shared" si="25"/>
        <v>7</v>
      </c>
      <c r="K31" s="99">
        <f t="shared" si="25"/>
        <v>25</v>
      </c>
      <c r="L31" s="99">
        <f t="shared" si="2"/>
        <v>511</v>
      </c>
      <c r="T31" s="98" t="s">
        <v>315</v>
      </c>
      <c r="U31" s="98">
        <v>78</v>
      </c>
      <c r="V31" s="98">
        <v>79</v>
      </c>
      <c r="W31" s="98">
        <v>2</v>
      </c>
      <c r="X31" s="98">
        <v>0</v>
      </c>
      <c r="Y31" s="98">
        <v>0</v>
      </c>
      <c r="Z31" s="98">
        <v>0</v>
      </c>
      <c r="AA31" s="98">
        <v>0</v>
      </c>
      <c r="AB31" s="98">
        <v>1</v>
      </c>
      <c r="AC31" s="98">
        <v>160</v>
      </c>
    </row>
    <row r="32" spans="2:29" ht="20.100000000000001" customHeight="1" thickBot="1">
      <c r="B32" s="160"/>
      <c r="C32" s="161"/>
      <c r="D32" s="100">
        <f>IF(U40=0," ",U40)</f>
        <v>1</v>
      </c>
      <c r="E32" s="100" t="str">
        <f t="shared" ref="E32:K32" si="26">IF(V40=0," ",V40)</f>
        <v xml:space="preserve"> </v>
      </c>
      <c r="F32" s="100" t="str">
        <f t="shared" si="26"/>
        <v xml:space="preserve"> </v>
      </c>
      <c r="G32" s="100" t="str">
        <f t="shared" si="26"/>
        <v xml:space="preserve"> </v>
      </c>
      <c r="H32" s="100" t="str">
        <f t="shared" si="26"/>
        <v xml:space="preserve"> </v>
      </c>
      <c r="I32" s="100" t="str">
        <f t="shared" si="26"/>
        <v xml:space="preserve"> </v>
      </c>
      <c r="J32" s="100" t="str">
        <f t="shared" si="26"/>
        <v xml:space="preserve"> </v>
      </c>
      <c r="K32" s="100" t="str">
        <f t="shared" si="26"/>
        <v xml:space="preserve"> </v>
      </c>
      <c r="L32" s="100">
        <f t="shared" si="2"/>
        <v>1</v>
      </c>
      <c r="T32" s="98" t="s">
        <v>316</v>
      </c>
      <c r="U32" s="98">
        <v>238</v>
      </c>
      <c r="V32" s="98">
        <v>7</v>
      </c>
      <c r="W32" s="98">
        <v>11</v>
      </c>
      <c r="X32" s="98">
        <v>1</v>
      </c>
      <c r="Y32" s="98">
        <v>31</v>
      </c>
      <c r="Z32" s="98">
        <v>0</v>
      </c>
      <c r="AA32" s="98">
        <v>0</v>
      </c>
      <c r="AB32" s="98">
        <v>4</v>
      </c>
      <c r="AC32" s="98">
        <v>292</v>
      </c>
    </row>
    <row r="33" spans="2:29" ht="20.100000000000001" customHeight="1" thickBot="1">
      <c r="B33" s="160" t="s">
        <v>327</v>
      </c>
      <c r="C33" s="161" t="s">
        <v>31</v>
      </c>
      <c r="D33" s="99">
        <f>IF(U22=0," ",U22)</f>
        <v>12</v>
      </c>
      <c r="E33" s="99">
        <f t="shared" ref="E33:K33" si="27">IF(V22=0," ",V22)</f>
        <v>7</v>
      </c>
      <c r="F33" s="99">
        <f t="shared" si="27"/>
        <v>47</v>
      </c>
      <c r="G33" s="99">
        <f t="shared" si="27"/>
        <v>10</v>
      </c>
      <c r="H33" s="99">
        <f t="shared" si="27"/>
        <v>11</v>
      </c>
      <c r="I33" s="99">
        <f t="shared" si="27"/>
        <v>5</v>
      </c>
      <c r="J33" s="99" t="str">
        <f t="shared" si="27"/>
        <v xml:space="preserve"> </v>
      </c>
      <c r="K33" s="99">
        <f t="shared" si="27"/>
        <v>147</v>
      </c>
      <c r="L33" s="99">
        <f t="shared" si="2"/>
        <v>239</v>
      </c>
      <c r="T33" s="98" t="s">
        <v>317</v>
      </c>
      <c r="U33" s="98">
        <v>163</v>
      </c>
      <c r="V33" s="98">
        <v>57</v>
      </c>
      <c r="W33" s="98">
        <v>38</v>
      </c>
      <c r="X33" s="98">
        <v>640</v>
      </c>
      <c r="Y33" s="98">
        <v>90</v>
      </c>
      <c r="Z33" s="98">
        <v>15</v>
      </c>
      <c r="AA33" s="98">
        <v>0</v>
      </c>
      <c r="AB33" s="98">
        <v>15</v>
      </c>
      <c r="AC33" s="98">
        <v>1018</v>
      </c>
    </row>
    <row r="34" spans="2:29" ht="20.100000000000001" customHeight="1" thickBot="1">
      <c r="B34" s="160"/>
      <c r="C34" s="161"/>
      <c r="D34" s="100" t="str">
        <f>IF(U41=0," ",U41)</f>
        <v xml:space="preserve"> </v>
      </c>
      <c r="E34" s="100" t="str">
        <f t="shared" ref="E34:K34" si="28">IF(V41=0," ",V41)</f>
        <v xml:space="preserve"> </v>
      </c>
      <c r="F34" s="100" t="str">
        <f t="shared" si="28"/>
        <v xml:space="preserve"> </v>
      </c>
      <c r="G34" s="100" t="str">
        <f t="shared" si="28"/>
        <v xml:space="preserve"> </v>
      </c>
      <c r="H34" s="100">
        <f t="shared" si="28"/>
        <v>1</v>
      </c>
      <c r="I34" s="100" t="str">
        <f t="shared" si="28"/>
        <v xml:space="preserve"> </v>
      </c>
      <c r="J34" s="100" t="str">
        <f t="shared" si="28"/>
        <v xml:space="preserve"> </v>
      </c>
      <c r="K34" s="100">
        <f t="shared" si="28"/>
        <v>5</v>
      </c>
      <c r="L34" s="100">
        <f t="shared" si="2"/>
        <v>6</v>
      </c>
      <c r="T34" s="98" t="s">
        <v>318</v>
      </c>
      <c r="U34" s="98">
        <v>41</v>
      </c>
      <c r="V34" s="98">
        <v>81</v>
      </c>
      <c r="W34" s="98">
        <v>16</v>
      </c>
      <c r="X34" s="98">
        <v>157</v>
      </c>
      <c r="Y34" s="98">
        <v>57</v>
      </c>
      <c r="Z34" s="98">
        <v>4</v>
      </c>
      <c r="AA34" s="98">
        <v>0</v>
      </c>
      <c r="AB34" s="98">
        <v>7</v>
      </c>
      <c r="AC34" s="98">
        <v>363</v>
      </c>
    </row>
    <row r="35" spans="2:29" ht="20.100000000000001" customHeight="1" thickBot="1">
      <c r="B35" s="160" t="s">
        <v>328</v>
      </c>
      <c r="C35" s="161" t="s">
        <v>30</v>
      </c>
      <c r="D35" s="99">
        <f>IF(U23=0," ",U23)</f>
        <v>2</v>
      </c>
      <c r="E35" s="99">
        <f t="shared" ref="E35:K35" si="29">IF(V23=0," ",V23)</f>
        <v>7</v>
      </c>
      <c r="F35" s="99">
        <f t="shared" si="29"/>
        <v>8</v>
      </c>
      <c r="G35" s="99">
        <f t="shared" si="29"/>
        <v>14</v>
      </c>
      <c r="H35" s="99">
        <f t="shared" si="29"/>
        <v>1</v>
      </c>
      <c r="I35" s="99" t="str">
        <f t="shared" si="29"/>
        <v xml:space="preserve"> </v>
      </c>
      <c r="J35" s="99">
        <f t="shared" si="29"/>
        <v>17</v>
      </c>
      <c r="K35" s="99">
        <f t="shared" si="29"/>
        <v>1</v>
      </c>
      <c r="L35" s="99">
        <f t="shared" si="2"/>
        <v>50</v>
      </c>
      <c r="T35" s="98" t="s">
        <v>321</v>
      </c>
      <c r="U35" s="98">
        <v>457</v>
      </c>
      <c r="V35" s="98">
        <v>0</v>
      </c>
      <c r="W35" s="98">
        <v>0</v>
      </c>
      <c r="X35" s="98">
        <v>0</v>
      </c>
      <c r="Y35" s="98">
        <v>0</v>
      </c>
      <c r="Z35" s="98">
        <v>0</v>
      </c>
      <c r="AA35" s="98">
        <v>0</v>
      </c>
      <c r="AB35" s="98">
        <v>10</v>
      </c>
      <c r="AC35" s="98">
        <v>467</v>
      </c>
    </row>
    <row r="36" spans="2:29" ht="20.100000000000001" customHeight="1" thickBot="1">
      <c r="B36" s="160"/>
      <c r="C36" s="161"/>
      <c r="D36" s="100" t="str">
        <f>IF(U42=0," ",U42)</f>
        <v xml:space="preserve"> </v>
      </c>
      <c r="E36" s="100" t="str">
        <f t="shared" ref="E36:K36" si="30">IF(V42=0," ",V42)</f>
        <v xml:space="preserve"> </v>
      </c>
      <c r="F36" s="100">
        <f t="shared" si="30"/>
        <v>1</v>
      </c>
      <c r="G36" s="100">
        <f t="shared" si="30"/>
        <v>4</v>
      </c>
      <c r="H36" s="100" t="str">
        <f t="shared" si="30"/>
        <v xml:space="preserve"> </v>
      </c>
      <c r="I36" s="100">
        <f t="shared" si="30"/>
        <v>1</v>
      </c>
      <c r="J36" s="100">
        <f t="shared" si="30"/>
        <v>8</v>
      </c>
      <c r="K36" s="100" t="str">
        <f t="shared" si="30"/>
        <v xml:space="preserve"> </v>
      </c>
      <c r="L36" s="100">
        <f t="shared" si="2"/>
        <v>14</v>
      </c>
      <c r="T36" s="98" t="s">
        <v>322</v>
      </c>
      <c r="U36" s="98">
        <v>536</v>
      </c>
      <c r="V36" s="98">
        <v>1</v>
      </c>
      <c r="W36" s="98">
        <v>10</v>
      </c>
      <c r="X36" s="98">
        <v>0</v>
      </c>
      <c r="Y36" s="98">
        <v>0</v>
      </c>
      <c r="Z36" s="98">
        <v>0</v>
      </c>
      <c r="AA36" s="98">
        <v>0</v>
      </c>
      <c r="AB36" s="98">
        <v>59</v>
      </c>
      <c r="AC36" s="98">
        <v>606</v>
      </c>
    </row>
    <row r="37" spans="2:29" ht="13.5" thickBot="1">
      <c r="T37" s="98" t="s">
        <v>323</v>
      </c>
      <c r="U37" s="98">
        <v>101</v>
      </c>
      <c r="V37" s="98">
        <v>76</v>
      </c>
      <c r="W37" s="98">
        <v>4</v>
      </c>
      <c r="X37" s="98">
        <v>0</v>
      </c>
      <c r="Y37" s="98">
        <v>0</v>
      </c>
      <c r="Z37" s="98">
        <v>0</v>
      </c>
      <c r="AA37" s="98">
        <v>0</v>
      </c>
      <c r="AB37" s="98">
        <v>4</v>
      </c>
      <c r="AC37" s="98">
        <v>185</v>
      </c>
    </row>
    <row r="38" spans="2:29" ht="19.5" customHeight="1" thickBot="1">
      <c r="I38" s="163" t="s">
        <v>362</v>
      </c>
      <c r="J38" s="163"/>
      <c r="K38" s="163"/>
      <c r="L38" s="101">
        <f>SUM(L7,L9,L11,L13,L15,L17,L19,L21,L23,L25,L27,L29,L31,L33,L35,)</f>
        <v>7993</v>
      </c>
      <c r="T38" s="98" t="s">
        <v>324</v>
      </c>
      <c r="U38" s="98">
        <v>1</v>
      </c>
      <c r="V38" s="98">
        <v>613</v>
      </c>
      <c r="W38" s="98">
        <v>0</v>
      </c>
      <c r="X38" s="98">
        <v>0</v>
      </c>
      <c r="Y38" s="98">
        <v>0</v>
      </c>
      <c r="Z38" s="98">
        <v>0</v>
      </c>
      <c r="AA38" s="98">
        <v>0</v>
      </c>
      <c r="AB38" s="98">
        <v>7</v>
      </c>
      <c r="AC38" s="98">
        <v>621</v>
      </c>
    </row>
    <row r="39" spans="2:29" ht="21.75" customHeight="1" thickBot="1">
      <c r="I39" s="164" t="s">
        <v>363</v>
      </c>
      <c r="J39" s="164"/>
      <c r="K39" s="164"/>
      <c r="L39" s="101">
        <f>SUM(L8,L10,L12,L14,L16,L18,L20,L22,L24,L26,L28,L30,L32,L34,L36,)</f>
        <v>4885</v>
      </c>
      <c r="T39" s="98" t="s">
        <v>325</v>
      </c>
      <c r="U39" s="98">
        <v>25</v>
      </c>
      <c r="V39" s="98">
        <v>23</v>
      </c>
      <c r="W39" s="98">
        <v>151</v>
      </c>
      <c r="X39" s="98">
        <v>43</v>
      </c>
      <c r="Y39" s="98">
        <v>1</v>
      </c>
      <c r="Z39" s="98">
        <v>7</v>
      </c>
      <c r="AA39" s="98">
        <v>9</v>
      </c>
      <c r="AB39" s="98">
        <v>47</v>
      </c>
      <c r="AC39" s="98">
        <v>306</v>
      </c>
    </row>
    <row r="40" spans="2:29">
      <c r="T40" s="98" t="s">
        <v>326</v>
      </c>
      <c r="U40" s="98">
        <v>1</v>
      </c>
      <c r="V40" s="98">
        <v>0</v>
      </c>
      <c r="W40" s="98">
        <v>0</v>
      </c>
      <c r="X40" s="98">
        <v>0</v>
      </c>
      <c r="Y40" s="98">
        <v>0</v>
      </c>
      <c r="Z40" s="98">
        <v>0</v>
      </c>
      <c r="AA40" s="98">
        <v>0</v>
      </c>
      <c r="AB40" s="98">
        <v>0</v>
      </c>
      <c r="AC40" s="98">
        <v>1</v>
      </c>
    </row>
    <row r="41" spans="2:29">
      <c r="T41" s="98" t="s">
        <v>327</v>
      </c>
      <c r="U41" s="98">
        <v>0</v>
      </c>
      <c r="V41" s="98">
        <v>0</v>
      </c>
      <c r="W41" s="98">
        <v>0</v>
      </c>
      <c r="X41" s="98">
        <v>0</v>
      </c>
      <c r="Y41" s="98">
        <v>1</v>
      </c>
      <c r="Z41" s="98">
        <v>0</v>
      </c>
      <c r="AA41" s="98">
        <v>0</v>
      </c>
      <c r="AB41" s="98">
        <v>5</v>
      </c>
      <c r="AC41" s="98">
        <v>6</v>
      </c>
    </row>
    <row r="42" spans="2:29">
      <c r="T42" s="98" t="s">
        <v>328</v>
      </c>
      <c r="U42" s="98">
        <v>0</v>
      </c>
      <c r="V42" s="98">
        <v>0</v>
      </c>
      <c r="W42" s="98">
        <v>1</v>
      </c>
      <c r="X42" s="98">
        <v>4</v>
      </c>
      <c r="Y42" s="98">
        <v>0</v>
      </c>
      <c r="Z42" s="98">
        <v>1</v>
      </c>
      <c r="AA42" s="98">
        <v>8</v>
      </c>
      <c r="AB42" s="98">
        <v>0</v>
      </c>
      <c r="AC42" s="98">
        <v>14</v>
      </c>
    </row>
    <row r="43" spans="2:29">
      <c r="T43" s="98" t="s">
        <v>155</v>
      </c>
      <c r="U43" s="98">
        <v>1880</v>
      </c>
      <c r="V43" s="98">
        <v>1112</v>
      </c>
      <c r="W43" s="98">
        <v>452</v>
      </c>
      <c r="X43" s="98">
        <v>871</v>
      </c>
      <c r="Y43" s="98">
        <v>210</v>
      </c>
      <c r="Z43" s="98">
        <v>132</v>
      </c>
      <c r="AA43" s="98">
        <v>26</v>
      </c>
      <c r="AB43" s="98">
        <v>202</v>
      </c>
      <c r="AC43" s="98">
        <v>4885</v>
      </c>
    </row>
  </sheetData>
  <mergeCells count="32">
    <mergeCell ref="I39:K39"/>
    <mergeCell ref="C21:C22"/>
    <mergeCell ref="C23:C24"/>
    <mergeCell ref="C25:C26"/>
    <mergeCell ref="C27:C28"/>
    <mergeCell ref="C29:C30"/>
    <mergeCell ref="C31:C32"/>
    <mergeCell ref="C17:C18"/>
    <mergeCell ref="C19:C20"/>
    <mergeCell ref="C33:C34"/>
    <mergeCell ref="C35:C36"/>
    <mergeCell ref="I38:K38"/>
    <mergeCell ref="C7:C8"/>
    <mergeCell ref="C9:C10"/>
    <mergeCell ref="C11:C12"/>
    <mergeCell ref="C13:C14"/>
    <mergeCell ref="C15:C16"/>
    <mergeCell ref="B27:B28"/>
    <mergeCell ref="B29:B30"/>
    <mergeCell ref="B31:B32"/>
    <mergeCell ref="B33:B34"/>
    <mergeCell ref="B35:B36"/>
    <mergeCell ref="B17:B18"/>
    <mergeCell ref="B19:B20"/>
    <mergeCell ref="B21:B22"/>
    <mergeCell ref="B23:B24"/>
    <mergeCell ref="B25:B26"/>
    <mergeCell ref="B7:B8"/>
    <mergeCell ref="B9:B10"/>
    <mergeCell ref="B11:B12"/>
    <mergeCell ref="B13:B14"/>
    <mergeCell ref="B15:B16"/>
  </mergeCells>
  <hyperlinks>
    <hyperlink ref="F1" location="Contents!A1" display="Return to Content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1:AC43"/>
  <sheetViews>
    <sheetView workbookViewId="0">
      <selection activeCell="D2" sqref="D2"/>
    </sheetView>
  </sheetViews>
  <sheetFormatPr defaultRowHeight="12.75"/>
  <cols>
    <col min="3" max="3" width="14.28515625" customWidth="1"/>
  </cols>
  <sheetData>
    <row r="1" spans="2:29">
      <c r="F1" s="24" t="s">
        <v>337</v>
      </c>
    </row>
    <row r="2" spans="2:29">
      <c r="B2" s="86" t="s">
        <v>330</v>
      </c>
    </row>
    <row r="4" spans="2:29">
      <c r="B4" s="86" t="s">
        <v>371</v>
      </c>
    </row>
    <row r="5" spans="2:29" ht="13.5" thickBot="1"/>
    <row r="6" spans="2:29" ht="24" customHeight="1" thickBot="1">
      <c r="C6" s="96" t="s">
        <v>311</v>
      </c>
      <c r="D6" s="95" t="s">
        <v>312</v>
      </c>
      <c r="E6" s="95" t="s">
        <v>313</v>
      </c>
      <c r="F6" s="95" t="s">
        <v>314</v>
      </c>
      <c r="G6" s="95" t="s">
        <v>315</v>
      </c>
      <c r="H6" s="95" t="s">
        <v>316</v>
      </c>
      <c r="I6" s="95" t="s">
        <v>317</v>
      </c>
      <c r="J6" s="95" t="s">
        <v>318</v>
      </c>
      <c r="K6" s="95" t="s">
        <v>319</v>
      </c>
      <c r="L6" s="95" t="s">
        <v>320</v>
      </c>
      <c r="T6" s="97" t="s">
        <v>431</v>
      </c>
      <c r="U6" s="97"/>
      <c r="V6" s="97"/>
      <c r="W6" s="97"/>
      <c r="X6" s="97"/>
      <c r="Y6" s="97"/>
      <c r="Z6" s="97"/>
      <c r="AA6" s="97"/>
      <c r="AB6" s="97"/>
      <c r="AC6" s="97"/>
    </row>
    <row r="7" spans="2:29" ht="20.100000000000001" customHeight="1" thickBot="1">
      <c r="B7" s="160" t="s">
        <v>312</v>
      </c>
      <c r="C7" s="161" t="s">
        <v>44</v>
      </c>
      <c r="D7" s="99">
        <f>IF(U9=0," ",U9)</f>
        <v>8</v>
      </c>
      <c r="E7" s="99" t="str">
        <f t="shared" ref="E7:K7" si="0">IF(V9=0," ",V9)</f>
        <v xml:space="preserve"> </v>
      </c>
      <c r="F7" s="99">
        <f t="shared" si="0"/>
        <v>20</v>
      </c>
      <c r="G7" s="99" t="str">
        <f t="shared" si="0"/>
        <v xml:space="preserve"> </v>
      </c>
      <c r="H7" s="99" t="str">
        <f t="shared" si="0"/>
        <v xml:space="preserve"> </v>
      </c>
      <c r="I7" s="99" t="str">
        <f t="shared" si="0"/>
        <v xml:space="preserve"> </v>
      </c>
      <c r="J7" s="99" t="str">
        <f t="shared" si="0"/>
        <v xml:space="preserve"> </v>
      </c>
      <c r="K7" s="99">
        <f t="shared" si="0"/>
        <v>5</v>
      </c>
      <c r="L7" s="99">
        <f>SUM(D7:K7)</f>
        <v>33</v>
      </c>
      <c r="T7" s="98" t="s">
        <v>429</v>
      </c>
      <c r="U7" s="97"/>
      <c r="V7" s="97"/>
      <c r="W7" s="97"/>
      <c r="X7" s="97"/>
      <c r="Y7" s="97"/>
      <c r="Z7" s="97"/>
      <c r="AA7" s="97"/>
      <c r="AB7" s="97"/>
      <c r="AC7" s="97"/>
    </row>
    <row r="8" spans="2:29" ht="20.100000000000001" customHeight="1" thickBot="1">
      <c r="B8" s="160"/>
      <c r="C8" s="161"/>
      <c r="D8" s="100">
        <f>IF(U28=0," ",U28)</f>
        <v>6</v>
      </c>
      <c r="E8" s="100">
        <f t="shared" ref="E8:K8" si="1">IF(V28=0," ",V28)</f>
        <v>1</v>
      </c>
      <c r="F8" s="100">
        <f t="shared" si="1"/>
        <v>4</v>
      </c>
      <c r="G8" s="100">
        <f t="shared" si="1"/>
        <v>4</v>
      </c>
      <c r="H8" s="100" t="str">
        <f t="shared" si="1"/>
        <v xml:space="preserve"> </v>
      </c>
      <c r="I8" s="100">
        <f t="shared" si="1"/>
        <v>1</v>
      </c>
      <c r="J8" s="100">
        <f t="shared" si="1"/>
        <v>2</v>
      </c>
      <c r="K8" s="100">
        <f t="shared" si="1"/>
        <v>3</v>
      </c>
      <c r="L8" s="100">
        <f t="shared" ref="L8:L36" si="2">SUM(D8:K8)</f>
        <v>21</v>
      </c>
      <c r="T8" s="98"/>
      <c r="U8" s="98" t="s">
        <v>312</v>
      </c>
      <c r="V8" s="98" t="s">
        <v>313</v>
      </c>
      <c r="W8" s="98" t="s">
        <v>314</v>
      </c>
      <c r="X8" s="98" t="s">
        <v>315</v>
      </c>
      <c r="Y8" s="98" t="s">
        <v>316</v>
      </c>
      <c r="Z8" s="98" t="s">
        <v>317</v>
      </c>
      <c r="AA8" s="98" t="s">
        <v>318</v>
      </c>
      <c r="AB8" s="98" t="s">
        <v>319</v>
      </c>
      <c r="AC8" s="98" t="s">
        <v>155</v>
      </c>
    </row>
    <row r="9" spans="2:29" ht="20.100000000000001" customHeight="1" thickBot="1">
      <c r="B9" s="160" t="s">
        <v>313</v>
      </c>
      <c r="C9" s="161" t="s">
        <v>43</v>
      </c>
      <c r="D9" s="99">
        <f>IF(U10=0," ",U10)</f>
        <v>6</v>
      </c>
      <c r="E9" s="99">
        <f t="shared" ref="E9:K9" si="3">IF(V10=0," ",V10)</f>
        <v>9</v>
      </c>
      <c r="F9" s="99">
        <f t="shared" si="3"/>
        <v>7</v>
      </c>
      <c r="G9" s="99">
        <f t="shared" si="3"/>
        <v>1</v>
      </c>
      <c r="H9" s="99">
        <f t="shared" si="3"/>
        <v>2</v>
      </c>
      <c r="I9" s="99">
        <f t="shared" si="3"/>
        <v>5</v>
      </c>
      <c r="J9" s="99" t="str">
        <f t="shared" si="3"/>
        <v xml:space="preserve"> </v>
      </c>
      <c r="K9" s="99">
        <f t="shared" si="3"/>
        <v>1</v>
      </c>
      <c r="L9" s="99">
        <f t="shared" si="2"/>
        <v>31</v>
      </c>
      <c r="T9" s="98" t="s">
        <v>312</v>
      </c>
      <c r="U9" s="98">
        <v>8</v>
      </c>
      <c r="V9" s="98">
        <v>0</v>
      </c>
      <c r="W9" s="98">
        <v>20</v>
      </c>
      <c r="X9" s="98">
        <v>0</v>
      </c>
      <c r="Y9" s="98">
        <v>0</v>
      </c>
      <c r="Z9" s="98">
        <v>0</v>
      </c>
      <c r="AA9" s="98">
        <v>0</v>
      </c>
      <c r="AB9" s="98">
        <v>5</v>
      </c>
      <c r="AC9" s="98">
        <v>33</v>
      </c>
    </row>
    <row r="10" spans="2:29" ht="20.100000000000001" customHeight="1" thickBot="1">
      <c r="B10" s="160"/>
      <c r="C10" s="161"/>
      <c r="D10" s="100">
        <f>IF(U29=0," ",U29)</f>
        <v>21</v>
      </c>
      <c r="E10" s="100">
        <f t="shared" ref="E10:K10" si="4">IF(V29=0," ",V29)</f>
        <v>8</v>
      </c>
      <c r="F10" s="100">
        <f t="shared" si="4"/>
        <v>33</v>
      </c>
      <c r="G10" s="100">
        <f t="shared" si="4"/>
        <v>2</v>
      </c>
      <c r="H10" s="100">
        <f t="shared" si="4"/>
        <v>12</v>
      </c>
      <c r="I10" s="100">
        <f t="shared" si="4"/>
        <v>14</v>
      </c>
      <c r="J10" s="100" t="str">
        <f t="shared" si="4"/>
        <v xml:space="preserve"> </v>
      </c>
      <c r="K10" s="100">
        <f t="shared" si="4"/>
        <v>1</v>
      </c>
      <c r="L10" s="100">
        <f t="shared" si="2"/>
        <v>91</v>
      </c>
      <c r="T10" s="98" t="s">
        <v>313</v>
      </c>
      <c r="U10" s="98">
        <v>6</v>
      </c>
      <c r="V10" s="98">
        <v>9</v>
      </c>
      <c r="W10" s="98">
        <v>7</v>
      </c>
      <c r="X10" s="98">
        <v>1</v>
      </c>
      <c r="Y10" s="98">
        <v>2</v>
      </c>
      <c r="Z10" s="98">
        <v>5</v>
      </c>
      <c r="AA10" s="98">
        <v>0</v>
      </c>
      <c r="AB10" s="98">
        <v>1</v>
      </c>
      <c r="AC10" s="98">
        <v>31</v>
      </c>
    </row>
    <row r="11" spans="2:29" ht="20.100000000000001" customHeight="1" thickBot="1">
      <c r="B11" s="160" t="s">
        <v>314</v>
      </c>
      <c r="C11" s="161" t="s">
        <v>42</v>
      </c>
      <c r="D11" s="99">
        <f>IF(U11=0," ",U11)</f>
        <v>3</v>
      </c>
      <c r="E11" s="99">
        <f t="shared" ref="E11:K11" si="5">IF(V11=0," ",V11)</f>
        <v>27</v>
      </c>
      <c r="F11" s="99">
        <f t="shared" si="5"/>
        <v>13</v>
      </c>
      <c r="G11" s="99" t="str">
        <f t="shared" si="5"/>
        <v xml:space="preserve"> </v>
      </c>
      <c r="H11" s="99" t="str">
        <f t="shared" si="5"/>
        <v xml:space="preserve"> </v>
      </c>
      <c r="I11" s="99" t="str">
        <f t="shared" si="5"/>
        <v xml:space="preserve"> </v>
      </c>
      <c r="J11" s="99" t="str">
        <f t="shared" si="5"/>
        <v xml:space="preserve"> </v>
      </c>
      <c r="K11" s="99" t="str">
        <f t="shared" si="5"/>
        <v xml:space="preserve"> </v>
      </c>
      <c r="L11" s="99">
        <f t="shared" si="2"/>
        <v>43</v>
      </c>
      <c r="T11" s="98" t="s">
        <v>314</v>
      </c>
      <c r="U11" s="98">
        <v>3</v>
      </c>
      <c r="V11" s="98">
        <v>27</v>
      </c>
      <c r="W11" s="98">
        <v>13</v>
      </c>
      <c r="X11" s="98">
        <v>0</v>
      </c>
      <c r="Y11" s="98">
        <v>0</v>
      </c>
      <c r="Z11" s="98">
        <v>0</v>
      </c>
      <c r="AA11" s="98">
        <v>0</v>
      </c>
      <c r="AB11" s="98">
        <v>0</v>
      </c>
      <c r="AC11" s="98">
        <v>43</v>
      </c>
    </row>
    <row r="12" spans="2:29" ht="20.100000000000001" customHeight="1" thickBot="1">
      <c r="B12" s="160"/>
      <c r="C12" s="161"/>
      <c r="D12" s="100">
        <f>IF(U30=0," ",U30)</f>
        <v>2</v>
      </c>
      <c r="E12" s="100">
        <f t="shared" ref="E12:K12" si="6">IF(V30=0," ",V30)</f>
        <v>11</v>
      </c>
      <c r="F12" s="100">
        <f t="shared" si="6"/>
        <v>2</v>
      </c>
      <c r="G12" s="100" t="str">
        <f t="shared" si="6"/>
        <v xml:space="preserve"> </v>
      </c>
      <c r="H12" s="100" t="str">
        <f t="shared" si="6"/>
        <v xml:space="preserve"> </v>
      </c>
      <c r="I12" s="100" t="str">
        <f t="shared" si="6"/>
        <v xml:space="preserve"> </v>
      </c>
      <c r="J12" s="100" t="str">
        <f t="shared" si="6"/>
        <v xml:space="preserve"> </v>
      </c>
      <c r="K12" s="100" t="str">
        <f t="shared" si="6"/>
        <v xml:space="preserve"> </v>
      </c>
      <c r="L12" s="100">
        <f t="shared" si="2"/>
        <v>15</v>
      </c>
      <c r="T12" s="98" t="s">
        <v>315</v>
      </c>
      <c r="U12" s="98">
        <v>51</v>
      </c>
      <c r="V12" s="98">
        <v>34</v>
      </c>
      <c r="W12" s="98">
        <v>1</v>
      </c>
      <c r="X12" s="98">
        <v>0</v>
      </c>
      <c r="Y12" s="98">
        <v>0</v>
      </c>
      <c r="Z12" s="98">
        <v>0</v>
      </c>
      <c r="AA12" s="98">
        <v>0</v>
      </c>
      <c r="AB12" s="98">
        <v>1</v>
      </c>
      <c r="AC12" s="98">
        <v>87</v>
      </c>
    </row>
    <row r="13" spans="2:29" ht="20.100000000000001" customHeight="1" thickBot="1">
      <c r="B13" s="160" t="s">
        <v>315</v>
      </c>
      <c r="C13" s="161" t="s">
        <v>41</v>
      </c>
      <c r="D13" s="99">
        <f>IF(U12=0," ",U12)</f>
        <v>51</v>
      </c>
      <c r="E13" s="99">
        <f t="shared" ref="E13:K13" si="7">IF(V12=0," ",V12)</f>
        <v>34</v>
      </c>
      <c r="F13" s="99">
        <f t="shared" si="7"/>
        <v>1</v>
      </c>
      <c r="G13" s="99" t="str">
        <f t="shared" si="7"/>
        <v xml:space="preserve"> </v>
      </c>
      <c r="H13" s="99" t="str">
        <f t="shared" si="7"/>
        <v xml:space="preserve"> </v>
      </c>
      <c r="I13" s="99" t="str">
        <f t="shared" si="7"/>
        <v xml:space="preserve"> </v>
      </c>
      <c r="J13" s="99" t="str">
        <f t="shared" si="7"/>
        <v xml:space="preserve"> </v>
      </c>
      <c r="K13" s="99">
        <f t="shared" si="7"/>
        <v>1</v>
      </c>
      <c r="L13" s="99">
        <f t="shared" si="2"/>
        <v>87</v>
      </c>
      <c r="T13" s="98" t="s">
        <v>316</v>
      </c>
      <c r="U13" s="98">
        <v>7</v>
      </c>
      <c r="V13" s="98">
        <v>0</v>
      </c>
      <c r="W13" s="98">
        <v>5</v>
      </c>
      <c r="X13" s="98">
        <v>1</v>
      </c>
      <c r="Y13" s="98">
        <v>0</v>
      </c>
      <c r="Z13" s="98">
        <v>0</v>
      </c>
      <c r="AA13" s="98">
        <v>0</v>
      </c>
      <c r="AB13" s="98">
        <v>2</v>
      </c>
      <c r="AC13" s="98">
        <v>15</v>
      </c>
    </row>
    <row r="14" spans="2:29" ht="20.100000000000001" customHeight="1" thickBot="1">
      <c r="B14" s="160"/>
      <c r="C14" s="161"/>
      <c r="D14" s="100">
        <f>IF(U31=0," ",U31)</f>
        <v>8</v>
      </c>
      <c r="E14" s="100">
        <f t="shared" ref="E14:K14" si="8">IF(V31=0," ",V31)</f>
        <v>9</v>
      </c>
      <c r="F14" s="100">
        <f t="shared" si="8"/>
        <v>1</v>
      </c>
      <c r="G14" s="100" t="str">
        <f t="shared" si="8"/>
        <v xml:space="preserve"> </v>
      </c>
      <c r="H14" s="100" t="str">
        <f t="shared" si="8"/>
        <v xml:space="preserve"> </v>
      </c>
      <c r="I14" s="100" t="str">
        <f t="shared" si="8"/>
        <v xml:space="preserve"> </v>
      </c>
      <c r="J14" s="100" t="str">
        <f t="shared" si="8"/>
        <v xml:space="preserve"> </v>
      </c>
      <c r="K14" s="100">
        <f t="shared" si="8"/>
        <v>1</v>
      </c>
      <c r="L14" s="100">
        <f t="shared" si="2"/>
        <v>19</v>
      </c>
      <c r="T14" s="98" t="s">
        <v>317</v>
      </c>
      <c r="U14" s="98">
        <v>16</v>
      </c>
      <c r="V14" s="98">
        <v>1</v>
      </c>
      <c r="W14" s="98">
        <v>5</v>
      </c>
      <c r="X14" s="98">
        <v>41</v>
      </c>
      <c r="Y14" s="98">
        <v>5</v>
      </c>
      <c r="Z14" s="98">
        <v>3</v>
      </c>
      <c r="AA14" s="98">
        <v>0</v>
      </c>
      <c r="AB14" s="98">
        <v>2</v>
      </c>
      <c r="AC14" s="98">
        <v>73</v>
      </c>
    </row>
    <row r="15" spans="2:29" ht="20.100000000000001" customHeight="1" thickBot="1">
      <c r="B15" s="160" t="s">
        <v>316</v>
      </c>
      <c r="C15" s="162" t="s">
        <v>426</v>
      </c>
      <c r="D15" s="99">
        <f>IF(U13=0," ",U13)</f>
        <v>7</v>
      </c>
      <c r="E15" s="99" t="str">
        <f t="shared" ref="E15:K15" si="9">IF(V13=0," ",V13)</f>
        <v xml:space="preserve"> </v>
      </c>
      <c r="F15" s="99">
        <f t="shared" si="9"/>
        <v>5</v>
      </c>
      <c r="G15" s="99">
        <f t="shared" si="9"/>
        <v>1</v>
      </c>
      <c r="H15" s="99" t="str">
        <f t="shared" si="9"/>
        <v xml:space="preserve"> </v>
      </c>
      <c r="I15" s="99" t="str">
        <f t="shared" si="9"/>
        <v xml:space="preserve"> </v>
      </c>
      <c r="J15" s="99" t="str">
        <f t="shared" si="9"/>
        <v xml:space="preserve"> </v>
      </c>
      <c r="K15" s="99">
        <f t="shared" si="9"/>
        <v>2</v>
      </c>
      <c r="L15" s="99">
        <f t="shared" si="2"/>
        <v>15</v>
      </c>
      <c r="T15" s="98" t="s">
        <v>318</v>
      </c>
      <c r="U15" s="98">
        <v>2</v>
      </c>
      <c r="V15" s="98">
        <v>4</v>
      </c>
      <c r="W15" s="98">
        <v>2</v>
      </c>
      <c r="X15" s="98">
        <v>9</v>
      </c>
      <c r="Y15" s="98">
        <v>0</v>
      </c>
      <c r="Z15" s="98">
        <v>1</v>
      </c>
      <c r="AA15" s="98">
        <v>0</v>
      </c>
      <c r="AB15" s="98">
        <v>0</v>
      </c>
      <c r="AC15" s="98">
        <v>18</v>
      </c>
    </row>
    <row r="16" spans="2:29" ht="20.100000000000001" customHeight="1" thickBot="1">
      <c r="B16" s="160"/>
      <c r="C16" s="162"/>
      <c r="D16" s="100">
        <f>IF(U32=0," ",U32)</f>
        <v>30</v>
      </c>
      <c r="E16" s="100">
        <f t="shared" ref="E16:K16" si="10">IF(V32=0," ",V32)</f>
        <v>2</v>
      </c>
      <c r="F16" s="100">
        <f t="shared" si="10"/>
        <v>5</v>
      </c>
      <c r="G16" s="100">
        <f t="shared" si="10"/>
        <v>3</v>
      </c>
      <c r="H16" s="100">
        <f t="shared" si="10"/>
        <v>2</v>
      </c>
      <c r="I16" s="100" t="str">
        <f t="shared" si="10"/>
        <v xml:space="preserve"> </v>
      </c>
      <c r="J16" s="100" t="str">
        <f t="shared" si="10"/>
        <v xml:space="preserve"> </v>
      </c>
      <c r="K16" s="100">
        <f t="shared" si="10"/>
        <v>1</v>
      </c>
      <c r="L16" s="100">
        <f t="shared" si="2"/>
        <v>43</v>
      </c>
      <c r="T16" s="98" t="s">
        <v>321</v>
      </c>
      <c r="U16" s="98">
        <v>22</v>
      </c>
      <c r="V16" s="98">
        <v>0</v>
      </c>
      <c r="W16" s="98">
        <v>0</v>
      </c>
      <c r="X16" s="98">
        <v>0</v>
      </c>
      <c r="Y16" s="98">
        <v>0</v>
      </c>
      <c r="Z16" s="98">
        <v>0</v>
      </c>
      <c r="AA16" s="98">
        <v>0</v>
      </c>
      <c r="AB16" s="98">
        <v>0</v>
      </c>
      <c r="AC16" s="98">
        <v>22</v>
      </c>
    </row>
    <row r="17" spans="2:29" ht="20.100000000000001" customHeight="1" thickBot="1">
      <c r="B17" s="160" t="s">
        <v>317</v>
      </c>
      <c r="C17" s="161" t="s">
        <v>39</v>
      </c>
      <c r="D17" s="99">
        <f>IF(U14=0," ",U14)</f>
        <v>16</v>
      </c>
      <c r="E17" s="99">
        <f t="shared" ref="E17:K17" si="11">IF(V14=0," ",V14)</f>
        <v>1</v>
      </c>
      <c r="F17" s="99">
        <f t="shared" si="11"/>
        <v>5</v>
      </c>
      <c r="G17" s="99">
        <f t="shared" si="11"/>
        <v>41</v>
      </c>
      <c r="H17" s="99">
        <f t="shared" si="11"/>
        <v>5</v>
      </c>
      <c r="I17" s="99">
        <f t="shared" si="11"/>
        <v>3</v>
      </c>
      <c r="J17" s="99" t="str">
        <f t="shared" si="11"/>
        <v xml:space="preserve"> </v>
      </c>
      <c r="K17" s="99">
        <f t="shared" si="11"/>
        <v>2</v>
      </c>
      <c r="L17" s="99">
        <f t="shared" si="2"/>
        <v>73</v>
      </c>
      <c r="T17" s="98" t="s">
        <v>322</v>
      </c>
      <c r="U17" s="98">
        <v>40</v>
      </c>
      <c r="V17" s="98">
        <v>1</v>
      </c>
      <c r="W17" s="98">
        <v>0</v>
      </c>
      <c r="X17" s="98">
        <v>0</v>
      </c>
      <c r="Y17" s="98">
        <v>0</v>
      </c>
      <c r="Z17" s="98">
        <v>0</v>
      </c>
      <c r="AA17" s="98">
        <v>0</v>
      </c>
      <c r="AB17" s="98">
        <v>0</v>
      </c>
      <c r="AC17" s="98">
        <v>41</v>
      </c>
    </row>
    <row r="18" spans="2:29" ht="20.100000000000001" customHeight="1" thickBot="1">
      <c r="B18" s="160"/>
      <c r="C18" s="161"/>
      <c r="D18" s="100">
        <f>IF(U33=0," ",U33)</f>
        <v>17</v>
      </c>
      <c r="E18" s="100" t="str">
        <f t="shared" ref="E18:K18" si="12">IF(V33=0," ",V33)</f>
        <v xml:space="preserve"> </v>
      </c>
      <c r="F18" s="100">
        <f t="shared" si="12"/>
        <v>3</v>
      </c>
      <c r="G18" s="100">
        <f t="shared" si="12"/>
        <v>18</v>
      </c>
      <c r="H18" s="100">
        <f t="shared" si="12"/>
        <v>2</v>
      </c>
      <c r="I18" s="100">
        <f t="shared" si="12"/>
        <v>1</v>
      </c>
      <c r="J18" s="100" t="str">
        <f t="shared" si="12"/>
        <v xml:space="preserve"> </v>
      </c>
      <c r="K18" s="100">
        <f t="shared" si="12"/>
        <v>3</v>
      </c>
      <c r="L18" s="100">
        <f t="shared" si="2"/>
        <v>44</v>
      </c>
      <c r="T18" s="98" t="s">
        <v>323</v>
      </c>
      <c r="U18" s="98">
        <v>3</v>
      </c>
      <c r="V18" s="98">
        <v>4</v>
      </c>
      <c r="W18" s="98">
        <v>0</v>
      </c>
      <c r="X18" s="98">
        <v>0</v>
      </c>
      <c r="Y18" s="98">
        <v>0</v>
      </c>
      <c r="Z18" s="98">
        <v>0</v>
      </c>
      <c r="AA18" s="98">
        <v>0</v>
      </c>
      <c r="AB18" s="98">
        <v>0</v>
      </c>
      <c r="AC18" s="98">
        <v>7</v>
      </c>
    </row>
    <row r="19" spans="2:29" ht="20.100000000000001" customHeight="1" thickBot="1">
      <c r="B19" s="160" t="s">
        <v>318</v>
      </c>
      <c r="C19" s="161" t="s">
        <v>38</v>
      </c>
      <c r="D19" s="99">
        <f>IF(U15=0," ",U15)</f>
        <v>2</v>
      </c>
      <c r="E19" s="99">
        <f t="shared" ref="E19:K19" si="13">IF(V15=0," ",V15)</f>
        <v>4</v>
      </c>
      <c r="F19" s="99">
        <f t="shared" si="13"/>
        <v>2</v>
      </c>
      <c r="G19" s="99">
        <f t="shared" si="13"/>
        <v>9</v>
      </c>
      <c r="H19" s="99" t="str">
        <f t="shared" si="13"/>
        <v xml:space="preserve"> </v>
      </c>
      <c r="I19" s="99">
        <f t="shared" si="13"/>
        <v>1</v>
      </c>
      <c r="J19" s="99" t="str">
        <f t="shared" si="13"/>
        <v xml:space="preserve"> </v>
      </c>
      <c r="K19" s="99" t="str">
        <f t="shared" si="13"/>
        <v xml:space="preserve"> </v>
      </c>
      <c r="L19" s="99">
        <f t="shared" si="2"/>
        <v>18</v>
      </c>
      <c r="T19" s="98" t="s">
        <v>324</v>
      </c>
      <c r="U19" s="98">
        <v>0</v>
      </c>
      <c r="V19" s="98">
        <v>11</v>
      </c>
      <c r="W19" s="98">
        <v>0</v>
      </c>
      <c r="X19" s="98">
        <v>0</v>
      </c>
      <c r="Y19" s="98">
        <v>0</v>
      </c>
      <c r="Z19" s="98">
        <v>0</v>
      </c>
      <c r="AA19" s="98">
        <v>0</v>
      </c>
      <c r="AB19" s="98">
        <v>1</v>
      </c>
      <c r="AC19" s="98">
        <v>12</v>
      </c>
    </row>
    <row r="20" spans="2:29" ht="20.100000000000001" customHeight="1" thickBot="1">
      <c r="B20" s="160"/>
      <c r="C20" s="161"/>
      <c r="D20" s="100">
        <f>IF(U34=0," ",U34)</f>
        <v>1</v>
      </c>
      <c r="E20" s="100">
        <f t="shared" ref="E20:K20" si="14">IF(V34=0," ",V34)</f>
        <v>3</v>
      </c>
      <c r="F20" s="100" t="str">
        <f t="shared" si="14"/>
        <v xml:space="preserve"> </v>
      </c>
      <c r="G20" s="100">
        <f t="shared" si="14"/>
        <v>14</v>
      </c>
      <c r="H20" s="100">
        <f t="shared" si="14"/>
        <v>7</v>
      </c>
      <c r="I20" s="100" t="str">
        <f t="shared" si="14"/>
        <v xml:space="preserve"> </v>
      </c>
      <c r="J20" s="100" t="str">
        <f t="shared" si="14"/>
        <v xml:space="preserve"> </v>
      </c>
      <c r="K20" s="100" t="str">
        <f t="shared" si="14"/>
        <v xml:space="preserve"> </v>
      </c>
      <c r="L20" s="100">
        <f t="shared" si="2"/>
        <v>25</v>
      </c>
      <c r="T20" s="98" t="s">
        <v>325</v>
      </c>
      <c r="U20" s="98">
        <v>0</v>
      </c>
      <c r="V20" s="98">
        <v>0</v>
      </c>
      <c r="W20" s="98">
        <v>10</v>
      </c>
      <c r="X20" s="98">
        <v>4</v>
      </c>
      <c r="Y20" s="98">
        <v>0</v>
      </c>
      <c r="Z20" s="98">
        <v>0</v>
      </c>
      <c r="AA20" s="98">
        <v>0</v>
      </c>
      <c r="AB20" s="98">
        <v>2</v>
      </c>
      <c r="AC20" s="98">
        <v>16</v>
      </c>
    </row>
    <row r="21" spans="2:29" ht="20.100000000000001" customHeight="1" thickBot="1">
      <c r="B21" s="160" t="s">
        <v>321</v>
      </c>
      <c r="C21" s="162" t="s">
        <v>37</v>
      </c>
      <c r="D21" s="99">
        <f>IF(U16=0," ",U16)</f>
        <v>22</v>
      </c>
      <c r="E21" s="99" t="str">
        <f t="shared" ref="E21:K21" si="15">IF(V16=0," ",V16)</f>
        <v xml:space="preserve"> </v>
      </c>
      <c r="F21" s="99" t="str">
        <f t="shared" si="15"/>
        <v xml:space="preserve"> </v>
      </c>
      <c r="G21" s="99" t="str">
        <f t="shared" si="15"/>
        <v xml:space="preserve"> </v>
      </c>
      <c r="H21" s="99" t="str">
        <f t="shared" si="15"/>
        <v xml:space="preserve"> </v>
      </c>
      <c r="I21" s="99" t="str">
        <f t="shared" si="15"/>
        <v xml:space="preserve"> </v>
      </c>
      <c r="J21" s="99" t="str">
        <f t="shared" si="15"/>
        <v xml:space="preserve"> </v>
      </c>
      <c r="K21" s="99" t="str">
        <f t="shared" si="15"/>
        <v xml:space="preserve"> </v>
      </c>
      <c r="L21" s="99">
        <f t="shared" si="2"/>
        <v>22</v>
      </c>
      <c r="T21" s="98" t="s">
        <v>326</v>
      </c>
      <c r="U21" s="98">
        <v>12</v>
      </c>
      <c r="V21" s="98">
        <v>6</v>
      </c>
      <c r="W21" s="98">
        <v>2</v>
      </c>
      <c r="X21" s="98">
        <v>1</v>
      </c>
      <c r="Y21" s="98">
        <v>1</v>
      </c>
      <c r="Z21" s="98">
        <v>1</v>
      </c>
      <c r="AA21" s="98">
        <v>0</v>
      </c>
      <c r="AB21" s="98">
        <v>1</v>
      </c>
      <c r="AC21" s="98">
        <v>24</v>
      </c>
    </row>
    <row r="22" spans="2:29" ht="20.100000000000001" customHeight="1" thickBot="1">
      <c r="B22" s="160"/>
      <c r="C22" s="162"/>
      <c r="D22" s="100">
        <f>IF(U35=0," ",U35)</f>
        <v>17</v>
      </c>
      <c r="E22" s="100" t="str">
        <f t="shared" ref="E22:K22" si="16">IF(V35=0," ",V35)</f>
        <v xml:space="preserve"> </v>
      </c>
      <c r="F22" s="100" t="str">
        <f t="shared" si="16"/>
        <v xml:space="preserve"> </v>
      </c>
      <c r="G22" s="100" t="str">
        <f t="shared" si="16"/>
        <v xml:space="preserve"> </v>
      </c>
      <c r="H22" s="100" t="str">
        <f t="shared" si="16"/>
        <v xml:space="preserve"> </v>
      </c>
      <c r="I22" s="100" t="str">
        <f t="shared" si="16"/>
        <v xml:space="preserve"> </v>
      </c>
      <c r="J22" s="100" t="str">
        <f t="shared" si="16"/>
        <v xml:space="preserve"> </v>
      </c>
      <c r="K22" s="100">
        <f t="shared" si="16"/>
        <v>1</v>
      </c>
      <c r="L22" s="100">
        <f t="shared" si="2"/>
        <v>18</v>
      </c>
      <c r="T22" s="98" t="s">
        <v>327</v>
      </c>
      <c r="U22" s="98">
        <v>1</v>
      </c>
      <c r="V22" s="98">
        <v>1</v>
      </c>
      <c r="W22" s="98">
        <v>1</v>
      </c>
      <c r="X22" s="98">
        <v>0</v>
      </c>
      <c r="Y22" s="98">
        <v>3</v>
      </c>
      <c r="Z22" s="98">
        <v>3</v>
      </c>
      <c r="AA22" s="98">
        <v>0</v>
      </c>
      <c r="AB22" s="98">
        <v>8</v>
      </c>
      <c r="AC22" s="98">
        <v>17</v>
      </c>
    </row>
    <row r="23" spans="2:29" ht="20.100000000000001" customHeight="1" thickBot="1">
      <c r="B23" s="160" t="s">
        <v>322</v>
      </c>
      <c r="C23" s="161" t="s">
        <v>36</v>
      </c>
      <c r="D23" s="99">
        <f>IF(U17=0," ",U17)</f>
        <v>40</v>
      </c>
      <c r="E23" s="99">
        <f t="shared" ref="E23:K23" si="17">IF(V17=0," ",V17)</f>
        <v>1</v>
      </c>
      <c r="F23" s="99" t="str">
        <f t="shared" si="17"/>
        <v xml:space="preserve"> </v>
      </c>
      <c r="G23" s="99" t="str">
        <f t="shared" si="17"/>
        <v xml:space="preserve"> </v>
      </c>
      <c r="H23" s="99" t="str">
        <f t="shared" si="17"/>
        <v xml:space="preserve"> </v>
      </c>
      <c r="I23" s="99" t="str">
        <f t="shared" si="17"/>
        <v xml:space="preserve"> </v>
      </c>
      <c r="J23" s="99" t="str">
        <f t="shared" si="17"/>
        <v xml:space="preserve"> </v>
      </c>
      <c r="K23" s="99" t="str">
        <f t="shared" si="17"/>
        <v xml:space="preserve"> </v>
      </c>
      <c r="L23" s="99">
        <f t="shared" si="2"/>
        <v>41</v>
      </c>
      <c r="T23" s="98" t="s">
        <v>328</v>
      </c>
      <c r="U23" s="98">
        <v>0</v>
      </c>
      <c r="V23" s="98">
        <v>1</v>
      </c>
      <c r="W23" s="98">
        <v>0</v>
      </c>
      <c r="X23" s="98">
        <v>5</v>
      </c>
      <c r="Y23" s="98">
        <v>0</v>
      </c>
      <c r="Z23" s="98">
        <v>0</v>
      </c>
      <c r="AA23" s="98">
        <v>8</v>
      </c>
      <c r="AB23" s="98">
        <v>0</v>
      </c>
      <c r="AC23" s="98">
        <v>14</v>
      </c>
    </row>
    <row r="24" spans="2:29" ht="20.100000000000001" customHeight="1" thickBot="1">
      <c r="B24" s="160"/>
      <c r="C24" s="161"/>
      <c r="D24" s="100">
        <f>IF(U36=0," ",U36)</f>
        <v>16</v>
      </c>
      <c r="E24" s="100">
        <f t="shared" ref="E24:K24" si="18">IF(V36=0," ",V36)</f>
        <v>1</v>
      </c>
      <c r="F24" s="100" t="str">
        <f t="shared" si="18"/>
        <v xml:space="preserve"> </v>
      </c>
      <c r="G24" s="100" t="str">
        <f t="shared" si="18"/>
        <v xml:space="preserve"> </v>
      </c>
      <c r="H24" s="100" t="str">
        <f t="shared" si="18"/>
        <v xml:space="preserve"> </v>
      </c>
      <c r="I24" s="100" t="str">
        <f t="shared" si="18"/>
        <v xml:space="preserve"> </v>
      </c>
      <c r="J24" s="100" t="str">
        <f t="shared" si="18"/>
        <v xml:space="preserve"> </v>
      </c>
      <c r="K24" s="100">
        <f t="shared" si="18"/>
        <v>2</v>
      </c>
      <c r="L24" s="100">
        <f t="shared" si="2"/>
        <v>19</v>
      </c>
      <c r="T24" s="98" t="s">
        <v>155</v>
      </c>
      <c r="U24" s="98">
        <v>171</v>
      </c>
      <c r="V24" s="98">
        <v>99</v>
      </c>
      <c r="W24" s="98">
        <v>66</v>
      </c>
      <c r="X24" s="98">
        <v>62</v>
      </c>
      <c r="Y24" s="98">
        <v>11</v>
      </c>
      <c r="Z24" s="98">
        <v>13</v>
      </c>
      <c r="AA24" s="98">
        <v>8</v>
      </c>
      <c r="AB24" s="98">
        <v>23</v>
      </c>
      <c r="AC24" s="98">
        <v>453</v>
      </c>
    </row>
    <row r="25" spans="2:29" ht="20.100000000000001" customHeight="1" thickBot="1">
      <c r="B25" s="160" t="s">
        <v>323</v>
      </c>
      <c r="C25" s="162" t="s">
        <v>427</v>
      </c>
      <c r="D25" s="99">
        <f>IF(U18=0," ",U18)</f>
        <v>3</v>
      </c>
      <c r="E25" s="99">
        <f t="shared" ref="E25:K25" si="19">IF(V18=0," ",V18)</f>
        <v>4</v>
      </c>
      <c r="F25" s="99" t="str">
        <f t="shared" si="19"/>
        <v xml:space="preserve"> </v>
      </c>
      <c r="G25" s="99" t="str">
        <f t="shared" si="19"/>
        <v xml:space="preserve"> </v>
      </c>
      <c r="H25" s="99" t="str">
        <f t="shared" si="19"/>
        <v xml:space="preserve"> </v>
      </c>
      <c r="I25" s="99" t="str">
        <f t="shared" si="19"/>
        <v xml:space="preserve"> </v>
      </c>
      <c r="J25" s="99" t="str">
        <f t="shared" si="19"/>
        <v xml:space="preserve"> </v>
      </c>
      <c r="K25" s="99" t="str">
        <f t="shared" si="19"/>
        <v xml:space="preserve"> </v>
      </c>
      <c r="L25" s="99">
        <f t="shared" si="2"/>
        <v>7</v>
      </c>
      <c r="T25" s="97"/>
      <c r="U25" s="97"/>
      <c r="V25" s="97"/>
      <c r="W25" s="97"/>
      <c r="X25" s="97"/>
      <c r="Y25" s="97"/>
      <c r="Z25" s="97"/>
      <c r="AA25" s="97"/>
      <c r="AB25" s="97"/>
      <c r="AC25" s="97"/>
    </row>
    <row r="26" spans="2:29" ht="20.100000000000001" customHeight="1" thickBot="1">
      <c r="B26" s="160"/>
      <c r="C26" s="162"/>
      <c r="D26" s="100">
        <f>IF(U37=0," ",U37)</f>
        <v>4</v>
      </c>
      <c r="E26" s="100">
        <f t="shared" ref="E26:K26" si="20">IF(V37=0," ",V37)</f>
        <v>4</v>
      </c>
      <c r="F26" s="100" t="str">
        <f t="shared" si="20"/>
        <v xml:space="preserve"> </v>
      </c>
      <c r="G26" s="100" t="str">
        <f t="shared" si="20"/>
        <v xml:space="preserve"> </v>
      </c>
      <c r="H26" s="100" t="str">
        <f t="shared" si="20"/>
        <v xml:space="preserve"> </v>
      </c>
      <c r="I26" s="100" t="str">
        <f t="shared" si="20"/>
        <v xml:space="preserve"> </v>
      </c>
      <c r="J26" s="100" t="str">
        <f t="shared" si="20"/>
        <v xml:space="preserve"> </v>
      </c>
      <c r="K26" s="100" t="str">
        <f t="shared" si="20"/>
        <v xml:space="preserve"> </v>
      </c>
      <c r="L26" s="100">
        <f t="shared" si="2"/>
        <v>8</v>
      </c>
      <c r="T26" s="98" t="s">
        <v>430</v>
      </c>
      <c r="U26" s="97"/>
      <c r="V26" s="97"/>
      <c r="W26" s="97"/>
      <c r="X26" s="97"/>
      <c r="Y26" s="97"/>
      <c r="Z26" s="97"/>
      <c r="AA26" s="97"/>
      <c r="AB26" s="97"/>
      <c r="AC26" s="97"/>
    </row>
    <row r="27" spans="2:29" ht="20.100000000000001" customHeight="1" thickBot="1">
      <c r="B27" s="160" t="s">
        <v>324</v>
      </c>
      <c r="C27" s="161" t="s">
        <v>34</v>
      </c>
      <c r="D27" s="99" t="str">
        <f>IF(U19=0," ",U19)</f>
        <v xml:space="preserve"> </v>
      </c>
      <c r="E27" s="99">
        <f t="shared" ref="E27:K27" si="21">IF(V19=0," ",V19)</f>
        <v>11</v>
      </c>
      <c r="F27" s="99" t="str">
        <f t="shared" si="21"/>
        <v xml:space="preserve"> </v>
      </c>
      <c r="G27" s="99" t="str">
        <f t="shared" si="21"/>
        <v xml:space="preserve"> </v>
      </c>
      <c r="H27" s="99" t="str">
        <f t="shared" si="21"/>
        <v xml:space="preserve"> </v>
      </c>
      <c r="I27" s="99" t="str">
        <f t="shared" si="21"/>
        <v xml:space="preserve"> </v>
      </c>
      <c r="J27" s="99" t="str">
        <f t="shared" si="21"/>
        <v xml:space="preserve"> </v>
      </c>
      <c r="K27" s="99">
        <f t="shared" si="21"/>
        <v>1</v>
      </c>
      <c r="L27" s="99">
        <f t="shared" si="2"/>
        <v>12</v>
      </c>
      <c r="T27" s="98"/>
      <c r="U27" s="98" t="s">
        <v>312</v>
      </c>
      <c r="V27" s="98" t="s">
        <v>313</v>
      </c>
      <c r="W27" s="98" t="s">
        <v>314</v>
      </c>
      <c r="X27" s="98" t="s">
        <v>315</v>
      </c>
      <c r="Y27" s="98" t="s">
        <v>316</v>
      </c>
      <c r="Z27" s="98" t="s">
        <v>317</v>
      </c>
      <c r="AA27" s="98" t="s">
        <v>318</v>
      </c>
      <c r="AB27" s="98" t="s">
        <v>319</v>
      </c>
      <c r="AC27" s="98" t="s">
        <v>155</v>
      </c>
    </row>
    <row r="28" spans="2:29" ht="20.100000000000001" customHeight="1" thickBot="1">
      <c r="B28" s="160"/>
      <c r="C28" s="161"/>
      <c r="D28" s="100" t="str">
        <f>IF(U38=0," ",U38)</f>
        <v xml:space="preserve"> </v>
      </c>
      <c r="E28" s="100">
        <f t="shared" ref="E28:K28" si="22">IF(V38=0," ",V38)</f>
        <v>13</v>
      </c>
      <c r="F28" s="100" t="str">
        <f t="shared" si="22"/>
        <v xml:space="preserve"> </v>
      </c>
      <c r="G28" s="100" t="str">
        <f t="shared" si="22"/>
        <v xml:space="preserve"> </v>
      </c>
      <c r="H28" s="100" t="str">
        <f t="shared" si="22"/>
        <v xml:space="preserve"> </v>
      </c>
      <c r="I28" s="100" t="str">
        <f t="shared" si="22"/>
        <v xml:space="preserve"> </v>
      </c>
      <c r="J28" s="100" t="str">
        <f t="shared" si="22"/>
        <v xml:space="preserve"> </v>
      </c>
      <c r="K28" s="100">
        <f t="shared" si="22"/>
        <v>1</v>
      </c>
      <c r="L28" s="100">
        <f t="shared" si="2"/>
        <v>14</v>
      </c>
      <c r="T28" s="98" t="s">
        <v>312</v>
      </c>
      <c r="U28" s="98">
        <v>6</v>
      </c>
      <c r="V28" s="98">
        <v>1</v>
      </c>
      <c r="W28" s="98">
        <v>4</v>
      </c>
      <c r="X28" s="98">
        <v>4</v>
      </c>
      <c r="Y28" s="98">
        <v>0</v>
      </c>
      <c r="Z28" s="98">
        <v>1</v>
      </c>
      <c r="AA28" s="98">
        <v>2</v>
      </c>
      <c r="AB28" s="98">
        <v>3</v>
      </c>
      <c r="AC28" s="98">
        <v>21</v>
      </c>
    </row>
    <row r="29" spans="2:29" ht="20.100000000000001" customHeight="1" thickBot="1">
      <c r="B29" s="160" t="s">
        <v>325</v>
      </c>
      <c r="C29" s="162" t="s">
        <v>428</v>
      </c>
      <c r="D29" s="99" t="str">
        <f>IF(U20=0," ",U20)</f>
        <v xml:space="preserve"> </v>
      </c>
      <c r="E29" s="99" t="str">
        <f t="shared" ref="E29:K29" si="23">IF(V20=0," ",V20)</f>
        <v xml:space="preserve"> </v>
      </c>
      <c r="F29" s="99">
        <f t="shared" si="23"/>
        <v>10</v>
      </c>
      <c r="G29" s="99">
        <f t="shared" si="23"/>
        <v>4</v>
      </c>
      <c r="H29" s="99" t="str">
        <f t="shared" si="23"/>
        <v xml:space="preserve"> </v>
      </c>
      <c r="I29" s="99" t="str">
        <f t="shared" si="23"/>
        <v xml:space="preserve"> </v>
      </c>
      <c r="J29" s="99" t="str">
        <f t="shared" si="23"/>
        <v xml:space="preserve"> </v>
      </c>
      <c r="K29" s="99">
        <f t="shared" si="23"/>
        <v>2</v>
      </c>
      <c r="L29" s="99">
        <f t="shared" si="2"/>
        <v>16</v>
      </c>
      <c r="T29" s="98" t="s">
        <v>313</v>
      </c>
      <c r="U29" s="98">
        <v>21</v>
      </c>
      <c r="V29" s="98">
        <v>8</v>
      </c>
      <c r="W29" s="98">
        <v>33</v>
      </c>
      <c r="X29" s="98">
        <v>2</v>
      </c>
      <c r="Y29" s="98">
        <v>12</v>
      </c>
      <c r="Z29" s="98">
        <v>14</v>
      </c>
      <c r="AA29" s="98">
        <v>0</v>
      </c>
      <c r="AB29" s="98">
        <v>1</v>
      </c>
      <c r="AC29" s="98">
        <v>91</v>
      </c>
    </row>
    <row r="30" spans="2:29" ht="20.100000000000001" customHeight="1" thickBot="1">
      <c r="B30" s="160"/>
      <c r="C30" s="162"/>
      <c r="D30" s="100">
        <f>IF(U39=0," ",U39)</f>
        <v>1</v>
      </c>
      <c r="E30" s="100" t="str">
        <f t="shared" ref="E30:K30" si="24">IF(V39=0," ",V39)</f>
        <v xml:space="preserve"> </v>
      </c>
      <c r="F30" s="100">
        <f t="shared" si="24"/>
        <v>2</v>
      </c>
      <c r="G30" s="100">
        <f t="shared" si="24"/>
        <v>5</v>
      </c>
      <c r="H30" s="100" t="str">
        <f t="shared" si="24"/>
        <v xml:space="preserve"> </v>
      </c>
      <c r="I30" s="100" t="str">
        <f t="shared" si="24"/>
        <v xml:space="preserve"> </v>
      </c>
      <c r="J30" s="100">
        <f t="shared" si="24"/>
        <v>2</v>
      </c>
      <c r="K30" s="100" t="str">
        <f t="shared" si="24"/>
        <v xml:space="preserve"> </v>
      </c>
      <c r="L30" s="100">
        <f t="shared" si="2"/>
        <v>10</v>
      </c>
      <c r="T30" s="98" t="s">
        <v>314</v>
      </c>
      <c r="U30" s="98">
        <v>2</v>
      </c>
      <c r="V30" s="98">
        <v>11</v>
      </c>
      <c r="W30" s="98">
        <v>2</v>
      </c>
      <c r="X30" s="98">
        <v>0</v>
      </c>
      <c r="Y30" s="98">
        <v>0</v>
      </c>
      <c r="Z30" s="98">
        <v>0</v>
      </c>
      <c r="AA30" s="98">
        <v>0</v>
      </c>
      <c r="AB30" s="98">
        <v>0</v>
      </c>
      <c r="AC30" s="98">
        <v>15</v>
      </c>
    </row>
    <row r="31" spans="2:29" ht="20.100000000000001" customHeight="1" thickBot="1">
      <c r="B31" s="160" t="s">
        <v>326</v>
      </c>
      <c r="C31" s="161" t="s">
        <v>32</v>
      </c>
      <c r="D31" s="99">
        <f>IF(U21=0," ",U21)</f>
        <v>12</v>
      </c>
      <c r="E31" s="99">
        <f t="shared" ref="E31:K31" si="25">IF(V21=0," ",V21)</f>
        <v>6</v>
      </c>
      <c r="F31" s="99">
        <f t="shared" si="25"/>
        <v>2</v>
      </c>
      <c r="G31" s="99">
        <f t="shared" si="25"/>
        <v>1</v>
      </c>
      <c r="H31" s="99">
        <f t="shared" si="25"/>
        <v>1</v>
      </c>
      <c r="I31" s="99">
        <f t="shared" si="25"/>
        <v>1</v>
      </c>
      <c r="J31" s="99" t="str">
        <f t="shared" si="25"/>
        <v xml:space="preserve"> </v>
      </c>
      <c r="K31" s="99">
        <f t="shared" si="25"/>
        <v>1</v>
      </c>
      <c r="L31" s="99">
        <f t="shared" si="2"/>
        <v>24</v>
      </c>
      <c r="T31" s="98" t="s">
        <v>315</v>
      </c>
      <c r="U31" s="98">
        <v>8</v>
      </c>
      <c r="V31" s="98">
        <v>9</v>
      </c>
      <c r="W31" s="98">
        <v>1</v>
      </c>
      <c r="X31" s="98">
        <v>0</v>
      </c>
      <c r="Y31" s="98">
        <v>0</v>
      </c>
      <c r="Z31" s="98">
        <v>0</v>
      </c>
      <c r="AA31" s="98">
        <v>0</v>
      </c>
      <c r="AB31" s="98">
        <v>1</v>
      </c>
      <c r="AC31" s="98">
        <v>19</v>
      </c>
    </row>
    <row r="32" spans="2:29" ht="20.100000000000001" customHeight="1" thickBot="1">
      <c r="B32" s="160"/>
      <c r="C32" s="161"/>
      <c r="D32" s="100" t="str">
        <f>IF(U40=0," ",U40)</f>
        <v xml:space="preserve"> </v>
      </c>
      <c r="E32" s="100">
        <f t="shared" ref="E32:K32" si="26">IF(V40=0," ",V40)</f>
        <v>1</v>
      </c>
      <c r="F32" s="100" t="str">
        <f t="shared" si="26"/>
        <v xml:space="preserve"> </v>
      </c>
      <c r="G32" s="100" t="str">
        <f t="shared" si="26"/>
        <v xml:space="preserve"> </v>
      </c>
      <c r="H32" s="100" t="str">
        <f t="shared" si="26"/>
        <v xml:space="preserve"> </v>
      </c>
      <c r="I32" s="100" t="str">
        <f t="shared" si="26"/>
        <v xml:space="preserve"> </v>
      </c>
      <c r="J32" s="100" t="str">
        <f t="shared" si="26"/>
        <v xml:space="preserve"> </v>
      </c>
      <c r="K32" s="100" t="str">
        <f t="shared" si="26"/>
        <v xml:space="preserve"> </v>
      </c>
      <c r="L32" s="100">
        <f t="shared" si="2"/>
        <v>1</v>
      </c>
      <c r="T32" s="98" t="s">
        <v>316</v>
      </c>
      <c r="U32" s="98">
        <v>30</v>
      </c>
      <c r="V32" s="98">
        <v>2</v>
      </c>
      <c r="W32" s="98">
        <v>5</v>
      </c>
      <c r="X32" s="98">
        <v>3</v>
      </c>
      <c r="Y32" s="98">
        <v>2</v>
      </c>
      <c r="Z32" s="98">
        <v>0</v>
      </c>
      <c r="AA32" s="98">
        <v>0</v>
      </c>
      <c r="AB32" s="98">
        <v>1</v>
      </c>
      <c r="AC32" s="98">
        <v>43</v>
      </c>
    </row>
    <row r="33" spans="2:29" ht="20.100000000000001" customHeight="1" thickBot="1">
      <c r="B33" s="160" t="s">
        <v>327</v>
      </c>
      <c r="C33" s="161" t="s">
        <v>31</v>
      </c>
      <c r="D33" s="99">
        <f>IF(U22=0," ",U22)</f>
        <v>1</v>
      </c>
      <c r="E33" s="99">
        <f t="shared" ref="E33:K33" si="27">IF(V22=0," ",V22)</f>
        <v>1</v>
      </c>
      <c r="F33" s="99">
        <f t="shared" si="27"/>
        <v>1</v>
      </c>
      <c r="G33" s="99" t="str">
        <f t="shared" si="27"/>
        <v xml:space="preserve"> </v>
      </c>
      <c r="H33" s="99">
        <f t="shared" si="27"/>
        <v>3</v>
      </c>
      <c r="I33" s="99">
        <f t="shared" si="27"/>
        <v>3</v>
      </c>
      <c r="J33" s="99" t="str">
        <f t="shared" si="27"/>
        <v xml:space="preserve"> </v>
      </c>
      <c r="K33" s="99">
        <f t="shared" si="27"/>
        <v>8</v>
      </c>
      <c r="L33" s="99">
        <f t="shared" si="2"/>
        <v>17</v>
      </c>
      <c r="T33" s="98" t="s">
        <v>317</v>
      </c>
      <c r="U33" s="98">
        <v>17</v>
      </c>
      <c r="V33" s="98">
        <v>0</v>
      </c>
      <c r="W33" s="98">
        <v>3</v>
      </c>
      <c r="X33" s="98">
        <v>18</v>
      </c>
      <c r="Y33" s="98">
        <v>2</v>
      </c>
      <c r="Z33" s="98">
        <v>1</v>
      </c>
      <c r="AA33" s="98">
        <v>0</v>
      </c>
      <c r="AB33" s="98">
        <v>3</v>
      </c>
      <c r="AC33" s="98">
        <v>44</v>
      </c>
    </row>
    <row r="34" spans="2:29" ht="20.100000000000001" customHeight="1" thickBot="1">
      <c r="B34" s="160"/>
      <c r="C34" s="161"/>
      <c r="D34" s="100" t="str">
        <f>IF(U41=0," ",U41)</f>
        <v xml:space="preserve"> </v>
      </c>
      <c r="E34" s="100" t="str">
        <f t="shared" ref="E34:K34" si="28">IF(V41=0," ",V41)</f>
        <v xml:space="preserve"> </v>
      </c>
      <c r="F34" s="100" t="str">
        <f t="shared" si="28"/>
        <v xml:space="preserve"> </v>
      </c>
      <c r="G34" s="100" t="str">
        <f t="shared" si="28"/>
        <v xml:space="preserve"> </v>
      </c>
      <c r="H34" s="100" t="str">
        <f t="shared" si="28"/>
        <v xml:space="preserve"> </v>
      </c>
      <c r="I34" s="100" t="str">
        <f t="shared" si="28"/>
        <v xml:space="preserve"> </v>
      </c>
      <c r="J34" s="100" t="str">
        <f t="shared" si="28"/>
        <v xml:space="preserve"> </v>
      </c>
      <c r="K34" s="100" t="str">
        <f t="shared" si="28"/>
        <v xml:space="preserve"> </v>
      </c>
      <c r="L34" s="100">
        <f t="shared" si="2"/>
        <v>0</v>
      </c>
      <c r="T34" s="98" t="s">
        <v>318</v>
      </c>
      <c r="U34" s="98">
        <v>1</v>
      </c>
      <c r="V34" s="98">
        <v>3</v>
      </c>
      <c r="W34" s="98">
        <v>0</v>
      </c>
      <c r="X34" s="98">
        <v>14</v>
      </c>
      <c r="Y34" s="98">
        <v>7</v>
      </c>
      <c r="Z34" s="98">
        <v>0</v>
      </c>
      <c r="AA34" s="98">
        <v>0</v>
      </c>
      <c r="AB34" s="98">
        <v>0</v>
      </c>
      <c r="AC34" s="98">
        <v>25</v>
      </c>
    </row>
    <row r="35" spans="2:29" ht="20.100000000000001" customHeight="1" thickBot="1">
      <c r="B35" s="160" t="s">
        <v>328</v>
      </c>
      <c r="C35" s="161" t="s">
        <v>30</v>
      </c>
      <c r="D35" s="99" t="str">
        <f>IF(U23=0," ",U23)</f>
        <v xml:space="preserve"> </v>
      </c>
      <c r="E35" s="99">
        <f t="shared" ref="E35:K35" si="29">IF(V23=0," ",V23)</f>
        <v>1</v>
      </c>
      <c r="F35" s="99" t="str">
        <f t="shared" si="29"/>
        <v xml:space="preserve"> </v>
      </c>
      <c r="G35" s="99">
        <f t="shared" si="29"/>
        <v>5</v>
      </c>
      <c r="H35" s="99" t="str">
        <f t="shared" si="29"/>
        <v xml:space="preserve"> </v>
      </c>
      <c r="I35" s="99" t="str">
        <f t="shared" si="29"/>
        <v xml:space="preserve"> </v>
      </c>
      <c r="J35" s="99">
        <f t="shared" si="29"/>
        <v>8</v>
      </c>
      <c r="K35" s="99" t="str">
        <f t="shared" si="29"/>
        <v xml:space="preserve"> </v>
      </c>
      <c r="L35" s="99">
        <f t="shared" si="2"/>
        <v>14</v>
      </c>
      <c r="T35" s="98" t="s">
        <v>321</v>
      </c>
      <c r="U35" s="98">
        <v>17</v>
      </c>
      <c r="V35" s="98">
        <v>0</v>
      </c>
      <c r="W35" s="98">
        <v>0</v>
      </c>
      <c r="X35" s="98">
        <v>0</v>
      </c>
      <c r="Y35" s="98">
        <v>0</v>
      </c>
      <c r="Z35" s="98">
        <v>0</v>
      </c>
      <c r="AA35" s="98">
        <v>0</v>
      </c>
      <c r="AB35" s="98">
        <v>1</v>
      </c>
      <c r="AC35" s="98">
        <v>18</v>
      </c>
    </row>
    <row r="36" spans="2:29" ht="20.100000000000001" customHeight="1" thickBot="1">
      <c r="B36" s="160"/>
      <c r="C36" s="161"/>
      <c r="D36" s="100" t="str">
        <f>IF(U42=0," ",U42)</f>
        <v xml:space="preserve"> </v>
      </c>
      <c r="E36" s="100">
        <f t="shared" ref="E36:K36" si="30">IF(V42=0," ",V42)</f>
        <v>1</v>
      </c>
      <c r="F36" s="100" t="str">
        <f t="shared" si="30"/>
        <v xml:space="preserve"> </v>
      </c>
      <c r="G36" s="100" t="str">
        <f t="shared" si="30"/>
        <v xml:space="preserve"> </v>
      </c>
      <c r="H36" s="100" t="str">
        <f t="shared" si="30"/>
        <v xml:space="preserve"> </v>
      </c>
      <c r="I36" s="100" t="str">
        <f t="shared" si="30"/>
        <v xml:space="preserve"> </v>
      </c>
      <c r="J36" s="100" t="str">
        <f t="shared" si="30"/>
        <v xml:space="preserve"> </v>
      </c>
      <c r="K36" s="100" t="str">
        <f t="shared" si="30"/>
        <v xml:space="preserve"> </v>
      </c>
      <c r="L36" s="100">
        <f t="shared" si="2"/>
        <v>1</v>
      </c>
      <c r="T36" s="98" t="s">
        <v>322</v>
      </c>
      <c r="U36" s="98">
        <v>16</v>
      </c>
      <c r="V36" s="98">
        <v>1</v>
      </c>
      <c r="W36" s="98">
        <v>0</v>
      </c>
      <c r="X36" s="98">
        <v>0</v>
      </c>
      <c r="Y36" s="98">
        <v>0</v>
      </c>
      <c r="Z36" s="98">
        <v>0</v>
      </c>
      <c r="AA36" s="98">
        <v>0</v>
      </c>
      <c r="AB36" s="98">
        <v>2</v>
      </c>
      <c r="AC36" s="98">
        <v>19</v>
      </c>
    </row>
    <row r="37" spans="2:29" ht="13.5" thickBot="1">
      <c r="T37" s="98" t="s">
        <v>323</v>
      </c>
      <c r="U37" s="98">
        <v>4</v>
      </c>
      <c r="V37" s="98">
        <v>4</v>
      </c>
      <c r="W37" s="98">
        <v>0</v>
      </c>
      <c r="X37" s="98">
        <v>0</v>
      </c>
      <c r="Y37" s="98">
        <v>0</v>
      </c>
      <c r="Z37" s="98">
        <v>0</v>
      </c>
      <c r="AA37" s="98">
        <v>0</v>
      </c>
      <c r="AB37" s="98">
        <v>0</v>
      </c>
      <c r="AC37" s="98">
        <v>8</v>
      </c>
    </row>
    <row r="38" spans="2:29" ht="19.5" customHeight="1" thickBot="1">
      <c r="I38" s="163" t="s">
        <v>362</v>
      </c>
      <c r="J38" s="163"/>
      <c r="K38" s="163"/>
      <c r="L38" s="101">
        <f>SUM(L7,L9,L11,L13,L15,L17,L19,L21,L23,L25,L27,L29,L31,L33,L35,)</f>
        <v>453</v>
      </c>
      <c r="T38" s="98" t="s">
        <v>324</v>
      </c>
      <c r="U38" s="98">
        <v>0</v>
      </c>
      <c r="V38" s="98">
        <v>13</v>
      </c>
      <c r="W38" s="98">
        <v>0</v>
      </c>
      <c r="X38" s="98">
        <v>0</v>
      </c>
      <c r="Y38" s="98">
        <v>0</v>
      </c>
      <c r="Z38" s="98">
        <v>0</v>
      </c>
      <c r="AA38" s="98">
        <v>0</v>
      </c>
      <c r="AB38" s="98">
        <v>1</v>
      </c>
      <c r="AC38" s="98">
        <v>14</v>
      </c>
    </row>
    <row r="39" spans="2:29" ht="21.75" customHeight="1" thickBot="1">
      <c r="I39" s="164" t="s">
        <v>363</v>
      </c>
      <c r="J39" s="164"/>
      <c r="K39" s="164"/>
      <c r="L39" s="101">
        <f>SUM(L8,L10,L12,L14,L16,L18,L20,L22,L24,L26,L28,L30,L32,L34,L36,)</f>
        <v>329</v>
      </c>
      <c r="T39" s="98" t="s">
        <v>325</v>
      </c>
      <c r="U39" s="98">
        <v>1</v>
      </c>
      <c r="V39" s="98">
        <v>0</v>
      </c>
      <c r="W39" s="98">
        <v>2</v>
      </c>
      <c r="X39" s="98">
        <v>5</v>
      </c>
      <c r="Y39" s="98">
        <v>0</v>
      </c>
      <c r="Z39" s="98">
        <v>0</v>
      </c>
      <c r="AA39" s="98">
        <v>2</v>
      </c>
      <c r="AB39" s="98">
        <v>0</v>
      </c>
      <c r="AC39" s="98">
        <v>10</v>
      </c>
    </row>
    <row r="40" spans="2:29">
      <c r="T40" s="98" t="s">
        <v>326</v>
      </c>
      <c r="U40" s="98">
        <v>0</v>
      </c>
      <c r="V40" s="98">
        <v>1</v>
      </c>
      <c r="W40" s="98">
        <v>0</v>
      </c>
      <c r="X40" s="98">
        <v>0</v>
      </c>
      <c r="Y40" s="98">
        <v>0</v>
      </c>
      <c r="Z40" s="98">
        <v>0</v>
      </c>
      <c r="AA40" s="98">
        <v>0</v>
      </c>
      <c r="AB40" s="98">
        <v>0</v>
      </c>
      <c r="AC40" s="98">
        <v>1</v>
      </c>
    </row>
    <row r="41" spans="2:29">
      <c r="T41" s="98" t="s">
        <v>327</v>
      </c>
      <c r="U41" s="98">
        <v>0</v>
      </c>
      <c r="V41" s="98">
        <v>0</v>
      </c>
      <c r="W41" s="98">
        <v>0</v>
      </c>
      <c r="X41" s="98">
        <v>0</v>
      </c>
      <c r="Y41" s="98">
        <v>0</v>
      </c>
      <c r="Z41" s="98">
        <v>0</v>
      </c>
      <c r="AA41" s="98">
        <v>0</v>
      </c>
      <c r="AB41" s="98">
        <v>0</v>
      </c>
      <c r="AC41" s="98">
        <v>0</v>
      </c>
    </row>
    <row r="42" spans="2:29">
      <c r="T42" s="98" t="s">
        <v>328</v>
      </c>
      <c r="U42" s="98">
        <v>0</v>
      </c>
      <c r="V42" s="98">
        <v>1</v>
      </c>
      <c r="W42" s="98">
        <v>0</v>
      </c>
      <c r="X42" s="98">
        <v>0</v>
      </c>
      <c r="Y42" s="98">
        <v>0</v>
      </c>
      <c r="Z42" s="98">
        <v>0</v>
      </c>
      <c r="AA42" s="98">
        <v>0</v>
      </c>
      <c r="AB42" s="98">
        <v>0</v>
      </c>
      <c r="AC42" s="98">
        <v>1</v>
      </c>
    </row>
    <row r="43" spans="2:29">
      <c r="T43" s="98" t="s">
        <v>155</v>
      </c>
      <c r="U43" s="98">
        <v>123</v>
      </c>
      <c r="V43" s="98">
        <v>54</v>
      </c>
      <c r="W43" s="98">
        <v>50</v>
      </c>
      <c r="X43" s="98">
        <v>46</v>
      </c>
      <c r="Y43" s="98">
        <v>23</v>
      </c>
      <c r="Z43" s="98">
        <v>16</v>
      </c>
      <c r="AA43" s="98">
        <v>4</v>
      </c>
      <c r="AB43" s="98">
        <v>13</v>
      </c>
      <c r="AC43" s="98">
        <v>329</v>
      </c>
    </row>
  </sheetData>
  <mergeCells count="32">
    <mergeCell ref="I38:K38"/>
    <mergeCell ref="I39:K39"/>
    <mergeCell ref="B31:B32"/>
    <mergeCell ref="C31:C32"/>
    <mergeCell ref="B33:B34"/>
    <mergeCell ref="C33:C34"/>
    <mergeCell ref="B35:B36"/>
    <mergeCell ref="C35:C36"/>
    <mergeCell ref="B25:B26"/>
    <mergeCell ref="C25:C26"/>
    <mergeCell ref="B27:B28"/>
    <mergeCell ref="C27:C28"/>
    <mergeCell ref="B29:B30"/>
    <mergeCell ref="C29:C30"/>
    <mergeCell ref="B19:B20"/>
    <mergeCell ref="C19:C20"/>
    <mergeCell ref="B21:B22"/>
    <mergeCell ref="C21:C22"/>
    <mergeCell ref="B23:B24"/>
    <mergeCell ref="C23:C24"/>
    <mergeCell ref="B13:B14"/>
    <mergeCell ref="C13:C14"/>
    <mergeCell ref="B15:B16"/>
    <mergeCell ref="C15:C16"/>
    <mergeCell ref="B17:B18"/>
    <mergeCell ref="C17:C18"/>
    <mergeCell ref="B7:B8"/>
    <mergeCell ref="C7:C8"/>
    <mergeCell ref="B9:B10"/>
    <mergeCell ref="C9:C10"/>
    <mergeCell ref="B11:B12"/>
    <mergeCell ref="C11:C12"/>
  </mergeCells>
  <hyperlinks>
    <hyperlink ref="F1" location="Contents!A1" display="Return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1:AC43"/>
  <sheetViews>
    <sheetView workbookViewId="0">
      <selection activeCell="C2" sqref="C2"/>
    </sheetView>
  </sheetViews>
  <sheetFormatPr defaultRowHeight="12.75"/>
  <cols>
    <col min="3" max="3" width="14.28515625" customWidth="1"/>
  </cols>
  <sheetData>
    <row r="1" spans="2:29">
      <c r="F1" s="24" t="s">
        <v>337</v>
      </c>
    </row>
    <row r="2" spans="2:29">
      <c r="B2" s="86" t="s">
        <v>331</v>
      </c>
    </row>
    <row r="4" spans="2:29">
      <c r="B4" s="86" t="s">
        <v>372</v>
      </c>
    </row>
    <row r="5" spans="2:29" ht="13.5" thickBot="1"/>
    <row r="6" spans="2:29" ht="24" customHeight="1" thickBot="1">
      <c r="C6" s="96" t="s">
        <v>311</v>
      </c>
      <c r="D6" s="95" t="s">
        <v>312</v>
      </c>
      <c r="E6" s="95" t="s">
        <v>313</v>
      </c>
      <c r="F6" s="95" t="s">
        <v>314</v>
      </c>
      <c r="G6" s="95" t="s">
        <v>315</v>
      </c>
      <c r="H6" s="95" t="s">
        <v>316</v>
      </c>
      <c r="I6" s="95" t="s">
        <v>317</v>
      </c>
      <c r="J6" s="95" t="s">
        <v>318</v>
      </c>
      <c r="K6" s="95" t="s">
        <v>319</v>
      </c>
      <c r="L6" s="95" t="s">
        <v>320</v>
      </c>
      <c r="T6" s="97" t="s">
        <v>431</v>
      </c>
      <c r="U6" s="97"/>
      <c r="V6" s="97"/>
      <c r="W6" s="97"/>
      <c r="X6" s="97"/>
      <c r="Y6" s="97"/>
      <c r="Z6" s="97"/>
      <c r="AA6" s="97"/>
      <c r="AB6" s="97"/>
      <c r="AC6" s="97"/>
    </row>
    <row r="7" spans="2:29" ht="20.100000000000001" customHeight="1" thickBot="1">
      <c r="B7" s="160" t="s">
        <v>312</v>
      </c>
      <c r="C7" s="161" t="s">
        <v>44</v>
      </c>
      <c r="D7" s="99">
        <f>IF(U9=0," ",U9)</f>
        <v>3</v>
      </c>
      <c r="E7" s="99">
        <f t="shared" ref="E7:K7" si="0">IF(V9=0," ",V9)</f>
        <v>4</v>
      </c>
      <c r="F7" s="99">
        <f t="shared" si="0"/>
        <v>10</v>
      </c>
      <c r="G7" s="99">
        <f t="shared" si="0"/>
        <v>2</v>
      </c>
      <c r="H7" s="99">
        <f t="shared" si="0"/>
        <v>1</v>
      </c>
      <c r="I7" s="99" t="str">
        <f t="shared" si="0"/>
        <v xml:space="preserve"> </v>
      </c>
      <c r="J7" s="99">
        <f t="shared" si="0"/>
        <v>7</v>
      </c>
      <c r="K7" s="99">
        <f t="shared" si="0"/>
        <v>11</v>
      </c>
      <c r="L7" s="99">
        <f>SUM(D7:K7)</f>
        <v>38</v>
      </c>
      <c r="T7" s="98" t="s">
        <v>429</v>
      </c>
      <c r="U7" s="97"/>
      <c r="V7" s="97"/>
      <c r="W7" s="97"/>
      <c r="X7" s="97"/>
      <c r="Y7" s="97"/>
      <c r="Z7" s="97"/>
      <c r="AA7" s="97"/>
      <c r="AB7" s="97"/>
      <c r="AC7" s="97"/>
    </row>
    <row r="8" spans="2:29" ht="20.100000000000001" customHeight="1" thickBot="1">
      <c r="B8" s="160"/>
      <c r="C8" s="161"/>
      <c r="D8" s="100">
        <f>IF(U28=0," ",U28)</f>
        <v>27</v>
      </c>
      <c r="E8" s="100" t="str">
        <f t="shared" ref="E8:K8" si="1">IF(V28=0," ",V28)</f>
        <v xml:space="preserve"> </v>
      </c>
      <c r="F8" s="100">
        <f t="shared" si="1"/>
        <v>25</v>
      </c>
      <c r="G8" s="100" t="str">
        <f t="shared" si="1"/>
        <v xml:space="preserve"> </v>
      </c>
      <c r="H8" s="100" t="str">
        <f t="shared" si="1"/>
        <v xml:space="preserve"> </v>
      </c>
      <c r="I8" s="100" t="str">
        <f t="shared" si="1"/>
        <v xml:space="preserve"> </v>
      </c>
      <c r="J8" s="100">
        <f t="shared" si="1"/>
        <v>2</v>
      </c>
      <c r="K8" s="100">
        <f t="shared" si="1"/>
        <v>4</v>
      </c>
      <c r="L8" s="100">
        <f t="shared" ref="L8:L36" si="2">SUM(D8:K8)</f>
        <v>58</v>
      </c>
      <c r="T8" s="98"/>
      <c r="U8" s="98" t="s">
        <v>312</v>
      </c>
      <c r="V8" s="98" t="s">
        <v>313</v>
      </c>
      <c r="W8" s="98" t="s">
        <v>314</v>
      </c>
      <c r="X8" s="98" t="s">
        <v>315</v>
      </c>
      <c r="Y8" s="98" t="s">
        <v>316</v>
      </c>
      <c r="Z8" s="98" t="s">
        <v>317</v>
      </c>
      <c r="AA8" s="98" t="s">
        <v>318</v>
      </c>
      <c r="AB8" s="98" t="s">
        <v>319</v>
      </c>
      <c r="AC8" s="98" t="s">
        <v>155</v>
      </c>
    </row>
    <row r="9" spans="2:29" ht="20.100000000000001" customHeight="1" thickBot="1">
      <c r="B9" s="160" t="s">
        <v>313</v>
      </c>
      <c r="C9" s="161" t="s">
        <v>43</v>
      </c>
      <c r="D9" s="99">
        <f>IF(U10=0," ",U10)</f>
        <v>3</v>
      </c>
      <c r="E9" s="99">
        <f t="shared" ref="E9:K9" si="3">IF(V10=0," ",V10)</f>
        <v>3</v>
      </c>
      <c r="F9" s="99">
        <f t="shared" si="3"/>
        <v>20</v>
      </c>
      <c r="G9" s="99">
        <f t="shared" si="3"/>
        <v>1</v>
      </c>
      <c r="H9" s="99" t="str">
        <f t="shared" si="3"/>
        <v xml:space="preserve"> </v>
      </c>
      <c r="I9" s="99">
        <f t="shared" si="3"/>
        <v>11</v>
      </c>
      <c r="J9" s="99" t="str">
        <f t="shared" si="3"/>
        <v xml:space="preserve"> </v>
      </c>
      <c r="K9" s="99">
        <f t="shared" si="3"/>
        <v>4</v>
      </c>
      <c r="L9" s="99">
        <f t="shared" si="2"/>
        <v>42</v>
      </c>
      <c r="T9" s="98" t="s">
        <v>312</v>
      </c>
      <c r="U9" s="98">
        <v>3</v>
      </c>
      <c r="V9" s="98">
        <v>4</v>
      </c>
      <c r="W9" s="98">
        <v>10</v>
      </c>
      <c r="X9" s="98">
        <v>2</v>
      </c>
      <c r="Y9" s="98">
        <v>1</v>
      </c>
      <c r="Z9" s="98">
        <v>0</v>
      </c>
      <c r="AA9" s="98">
        <v>7</v>
      </c>
      <c r="AB9" s="98">
        <v>11</v>
      </c>
      <c r="AC9" s="98">
        <v>38</v>
      </c>
    </row>
    <row r="10" spans="2:29" ht="20.100000000000001" customHeight="1" thickBot="1">
      <c r="B10" s="160"/>
      <c r="C10" s="161"/>
      <c r="D10" s="100">
        <f>IF(U29=0," ",U29)</f>
        <v>3</v>
      </c>
      <c r="E10" s="100">
        <f t="shared" ref="E10:K10" si="4">IF(V29=0," ",V29)</f>
        <v>3</v>
      </c>
      <c r="F10" s="100">
        <f t="shared" si="4"/>
        <v>5</v>
      </c>
      <c r="G10" s="100">
        <f t="shared" si="4"/>
        <v>1</v>
      </c>
      <c r="H10" s="100">
        <f t="shared" si="4"/>
        <v>1</v>
      </c>
      <c r="I10" s="100">
        <f t="shared" si="4"/>
        <v>1</v>
      </c>
      <c r="J10" s="100" t="str">
        <f t="shared" si="4"/>
        <v xml:space="preserve"> </v>
      </c>
      <c r="K10" s="100">
        <f t="shared" si="4"/>
        <v>1</v>
      </c>
      <c r="L10" s="100">
        <f t="shared" si="2"/>
        <v>15</v>
      </c>
      <c r="T10" s="98" t="s">
        <v>313</v>
      </c>
      <c r="U10" s="98">
        <v>3</v>
      </c>
      <c r="V10" s="98">
        <v>3</v>
      </c>
      <c r="W10" s="98">
        <v>20</v>
      </c>
      <c r="X10" s="98">
        <v>1</v>
      </c>
      <c r="Y10" s="98">
        <v>0</v>
      </c>
      <c r="Z10" s="98">
        <v>11</v>
      </c>
      <c r="AA10" s="98">
        <v>0</v>
      </c>
      <c r="AB10" s="98">
        <v>4</v>
      </c>
      <c r="AC10" s="98">
        <v>42</v>
      </c>
    </row>
    <row r="11" spans="2:29" ht="20.100000000000001" customHeight="1" thickBot="1">
      <c r="B11" s="160" t="s">
        <v>314</v>
      </c>
      <c r="C11" s="161" t="s">
        <v>42</v>
      </c>
      <c r="D11" s="99">
        <f>IF(U11=0," ",U11)</f>
        <v>73</v>
      </c>
      <c r="E11" s="99">
        <f t="shared" ref="E11:K11" si="5">IF(V11=0," ",V11)</f>
        <v>48</v>
      </c>
      <c r="F11" s="99">
        <f t="shared" si="5"/>
        <v>12</v>
      </c>
      <c r="G11" s="99" t="str">
        <f t="shared" si="5"/>
        <v xml:space="preserve"> </v>
      </c>
      <c r="H11" s="99" t="str">
        <f t="shared" si="5"/>
        <v xml:space="preserve"> </v>
      </c>
      <c r="I11" s="99" t="str">
        <f t="shared" si="5"/>
        <v xml:space="preserve"> </v>
      </c>
      <c r="J11" s="99" t="str">
        <f t="shared" si="5"/>
        <v xml:space="preserve"> </v>
      </c>
      <c r="K11" s="99">
        <f t="shared" si="5"/>
        <v>7</v>
      </c>
      <c r="L11" s="99">
        <f t="shared" si="2"/>
        <v>140</v>
      </c>
      <c r="T11" s="98" t="s">
        <v>314</v>
      </c>
      <c r="U11" s="98">
        <v>73</v>
      </c>
      <c r="V11" s="98">
        <v>48</v>
      </c>
      <c r="W11" s="98">
        <v>12</v>
      </c>
      <c r="X11" s="98">
        <v>0</v>
      </c>
      <c r="Y11" s="98">
        <v>0</v>
      </c>
      <c r="Z11" s="98">
        <v>0</v>
      </c>
      <c r="AA11" s="98">
        <v>0</v>
      </c>
      <c r="AB11" s="98">
        <v>7</v>
      </c>
      <c r="AC11" s="98">
        <v>140</v>
      </c>
    </row>
    <row r="12" spans="2:29" ht="20.100000000000001" customHeight="1" thickBot="1">
      <c r="B12" s="160"/>
      <c r="C12" s="161"/>
      <c r="D12" s="100">
        <f>IF(U30=0," ",U30)</f>
        <v>2</v>
      </c>
      <c r="E12" s="100">
        <f t="shared" ref="E12:K12" si="6">IF(V30=0," ",V30)</f>
        <v>1</v>
      </c>
      <c r="F12" s="100">
        <f t="shared" si="6"/>
        <v>1</v>
      </c>
      <c r="G12" s="100" t="str">
        <f t="shared" si="6"/>
        <v xml:space="preserve"> </v>
      </c>
      <c r="H12" s="100" t="str">
        <f t="shared" si="6"/>
        <v xml:space="preserve"> </v>
      </c>
      <c r="I12" s="100" t="str">
        <f t="shared" si="6"/>
        <v xml:space="preserve"> </v>
      </c>
      <c r="J12" s="100" t="str">
        <f t="shared" si="6"/>
        <v xml:space="preserve"> </v>
      </c>
      <c r="K12" s="100" t="str">
        <f t="shared" si="6"/>
        <v xml:space="preserve"> </v>
      </c>
      <c r="L12" s="100">
        <f t="shared" si="2"/>
        <v>4</v>
      </c>
      <c r="T12" s="98" t="s">
        <v>315</v>
      </c>
      <c r="U12" s="98">
        <v>166</v>
      </c>
      <c r="V12" s="98">
        <v>120</v>
      </c>
      <c r="W12" s="98">
        <v>7</v>
      </c>
      <c r="X12" s="98">
        <v>0</v>
      </c>
      <c r="Y12" s="98">
        <v>0</v>
      </c>
      <c r="Z12" s="98">
        <v>0</v>
      </c>
      <c r="AA12" s="98">
        <v>0</v>
      </c>
      <c r="AB12" s="98">
        <v>8</v>
      </c>
      <c r="AC12" s="98">
        <v>301</v>
      </c>
    </row>
    <row r="13" spans="2:29" ht="20.100000000000001" customHeight="1" thickBot="1">
      <c r="B13" s="160" t="s">
        <v>315</v>
      </c>
      <c r="C13" s="161" t="s">
        <v>41</v>
      </c>
      <c r="D13" s="99">
        <f>IF(U12=0," ",U12)</f>
        <v>166</v>
      </c>
      <c r="E13" s="99">
        <f t="shared" ref="E13:K13" si="7">IF(V12=0," ",V12)</f>
        <v>120</v>
      </c>
      <c r="F13" s="99">
        <f t="shared" si="7"/>
        <v>7</v>
      </c>
      <c r="G13" s="99" t="str">
        <f t="shared" si="7"/>
        <v xml:space="preserve"> </v>
      </c>
      <c r="H13" s="99" t="str">
        <f t="shared" si="7"/>
        <v xml:space="preserve"> </v>
      </c>
      <c r="I13" s="99" t="str">
        <f t="shared" si="7"/>
        <v xml:space="preserve"> </v>
      </c>
      <c r="J13" s="99" t="str">
        <f t="shared" si="7"/>
        <v xml:space="preserve"> </v>
      </c>
      <c r="K13" s="99">
        <f t="shared" si="7"/>
        <v>8</v>
      </c>
      <c r="L13" s="99">
        <f t="shared" si="2"/>
        <v>301</v>
      </c>
      <c r="T13" s="98" t="s">
        <v>316</v>
      </c>
      <c r="U13" s="98">
        <v>4</v>
      </c>
      <c r="V13" s="98">
        <v>0</v>
      </c>
      <c r="W13" s="98">
        <v>17</v>
      </c>
      <c r="X13" s="98">
        <v>0</v>
      </c>
      <c r="Y13" s="98">
        <v>1</v>
      </c>
      <c r="Z13" s="98">
        <v>0</v>
      </c>
      <c r="AA13" s="98">
        <v>0</v>
      </c>
      <c r="AB13" s="98">
        <v>1</v>
      </c>
      <c r="AC13" s="98">
        <v>23</v>
      </c>
    </row>
    <row r="14" spans="2:29" ht="20.100000000000001" customHeight="1" thickBot="1">
      <c r="B14" s="160"/>
      <c r="C14" s="161"/>
      <c r="D14" s="100">
        <f>IF(U31=0," ",U31)</f>
        <v>4</v>
      </c>
      <c r="E14" s="100">
        <f t="shared" ref="E14:K14" si="8">IF(V31=0," ",V31)</f>
        <v>2</v>
      </c>
      <c r="F14" s="100" t="str">
        <f t="shared" si="8"/>
        <v xml:space="preserve"> </v>
      </c>
      <c r="G14" s="100" t="str">
        <f t="shared" si="8"/>
        <v xml:space="preserve"> </v>
      </c>
      <c r="H14" s="100" t="str">
        <f t="shared" si="8"/>
        <v xml:space="preserve"> </v>
      </c>
      <c r="I14" s="100" t="str">
        <f t="shared" si="8"/>
        <v xml:space="preserve"> </v>
      </c>
      <c r="J14" s="100" t="str">
        <f t="shared" si="8"/>
        <v xml:space="preserve"> </v>
      </c>
      <c r="K14" s="100">
        <f t="shared" si="8"/>
        <v>1</v>
      </c>
      <c r="L14" s="100">
        <f t="shared" si="2"/>
        <v>7</v>
      </c>
      <c r="T14" s="98" t="s">
        <v>317</v>
      </c>
      <c r="U14" s="98">
        <v>22</v>
      </c>
      <c r="V14" s="98">
        <v>1</v>
      </c>
      <c r="W14" s="98">
        <v>6</v>
      </c>
      <c r="X14" s="98">
        <v>21</v>
      </c>
      <c r="Y14" s="98">
        <v>8</v>
      </c>
      <c r="Z14" s="98">
        <v>4</v>
      </c>
      <c r="AA14" s="98">
        <v>0</v>
      </c>
      <c r="AB14" s="98">
        <v>1</v>
      </c>
      <c r="AC14" s="98">
        <v>63</v>
      </c>
    </row>
    <row r="15" spans="2:29" ht="20.100000000000001" customHeight="1" thickBot="1">
      <c r="B15" s="160" t="s">
        <v>316</v>
      </c>
      <c r="C15" s="162" t="s">
        <v>426</v>
      </c>
      <c r="D15" s="99">
        <f>IF(U13=0," ",U13)</f>
        <v>4</v>
      </c>
      <c r="E15" s="99" t="str">
        <f t="shared" ref="E15:K15" si="9">IF(V13=0," ",V13)</f>
        <v xml:space="preserve"> </v>
      </c>
      <c r="F15" s="99">
        <f t="shared" si="9"/>
        <v>17</v>
      </c>
      <c r="G15" s="99" t="str">
        <f t="shared" si="9"/>
        <v xml:space="preserve"> </v>
      </c>
      <c r="H15" s="99">
        <f t="shared" si="9"/>
        <v>1</v>
      </c>
      <c r="I15" s="99" t="str">
        <f t="shared" si="9"/>
        <v xml:space="preserve"> </v>
      </c>
      <c r="J15" s="99" t="str">
        <f t="shared" si="9"/>
        <v xml:space="preserve"> </v>
      </c>
      <c r="K15" s="99">
        <f t="shared" si="9"/>
        <v>1</v>
      </c>
      <c r="L15" s="99">
        <f t="shared" si="2"/>
        <v>23</v>
      </c>
      <c r="T15" s="98" t="s">
        <v>318</v>
      </c>
      <c r="U15" s="98">
        <v>7</v>
      </c>
      <c r="V15" s="98">
        <v>16</v>
      </c>
      <c r="W15" s="98">
        <v>2</v>
      </c>
      <c r="X15" s="98">
        <v>20</v>
      </c>
      <c r="Y15" s="98">
        <v>27</v>
      </c>
      <c r="Z15" s="98">
        <v>1</v>
      </c>
      <c r="AA15" s="98">
        <v>0</v>
      </c>
      <c r="AB15" s="98">
        <v>4</v>
      </c>
      <c r="AC15" s="98">
        <v>77</v>
      </c>
    </row>
    <row r="16" spans="2:29" ht="20.100000000000001" customHeight="1" thickBot="1">
      <c r="B16" s="160"/>
      <c r="C16" s="162"/>
      <c r="D16" s="100" t="str">
        <f>IF(U32=0," ",U32)</f>
        <v xml:space="preserve"> </v>
      </c>
      <c r="E16" s="100" t="str">
        <f t="shared" ref="E16:K16" si="10">IF(V32=0," ",V32)</f>
        <v xml:space="preserve"> </v>
      </c>
      <c r="F16" s="100" t="str">
        <f t="shared" si="10"/>
        <v xml:space="preserve"> </v>
      </c>
      <c r="G16" s="100" t="str">
        <f t="shared" si="10"/>
        <v xml:space="preserve"> </v>
      </c>
      <c r="H16" s="100" t="str">
        <f t="shared" si="10"/>
        <v xml:space="preserve"> </v>
      </c>
      <c r="I16" s="100" t="str">
        <f t="shared" si="10"/>
        <v xml:space="preserve"> </v>
      </c>
      <c r="J16" s="100" t="str">
        <f t="shared" si="10"/>
        <v xml:space="preserve"> </v>
      </c>
      <c r="K16" s="100" t="str">
        <f t="shared" si="10"/>
        <v xml:space="preserve"> </v>
      </c>
      <c r="L16" s="100">
        <f t="shared" si="2"/>
        <v>0</v>
      </c>
      <c r="T16" s="98" t="s">
        <v>321</v>
      </c>
      <c r="U16" s="98">
        <v>17</v>
      </c>
      <c r="V16" s="98">
        <v>0</v>
      </c>
      <c r="W16" s="98">
        <v>0</v>
      </c>
      <c r="X16" s="98">
        <v>0</v>
      </c>
      <c r="Y16" s="98">
        <v>0</v>
      </c>
      <c r="Z16" s="98">
        <v>0</v>
      </c>
      <c r="AA16" s="98">
        <v>0</v>
      </c>
      <c r="AB16" s="98">
        <v>1</v>
      </c>
      <c r="AC16" s="98">
        <v>18</v>
      </c>
    </row>
    <row r="17" spans="2:29" ht="20.100000000000001" customHeight="1" thickBot="1">
      <c r="B17" s="160" t="s">
        <v>317</v>
      </c>
      <c r="C17" s="161" t="s">
        <v>39</v>
      </c>
      <c r="D17" s="99">
        <f>IF(U14=0," ",U14)</f>
        <v>22</v>
      </c>
      <c r="E17" s="99">
        <f t="shared" ref="E17:K17" si="11">IF(V14=0," ",V14)</f>
        <v>1</v>
      </c>
      <c r="F17" s="99">
        <f t="shared" si="11"/>
        <v>6</v>
      </c>
      <c r="G17" s="99">
        <f t="shared" si="11"/>
        <v>21</v>
      </c>
      <c r="H17" s="99">
        <f t="shared" si="11"/>
        <v>8</v>
      </c>
      <c r="I17" s="99">
        <f t="shared" si="11"/>
        <v>4</v>
      </c>
      <c r="J17" s="99" t="str">
        <f t="shared" si="11"/>
        <v xml:space="preserve"> </v>
      </c>
      <c r="K17" s="99">
        <f t="shared" si="11"/>
        <v>1</v>
      </c>
      <c r="L17" s="99">
        <f t="shared" si="2"/>
        <v>63</v>
      </c>
      <c r="T17" s="98" t="s">
        <v>322</v>
      </c>
      <c r="U17" s="98">
        <v>90</v>
      </c>
      <c r="V17" s="98">
        <v>1</v>
      </c>
      <c r="W17" s="98">
        <v>0</v>
      </c>
      <c r="X17" s="98">
        <v>0</v>
      </c>
      <c r="Y17" s="98">
        <v>0</v>
      </c>
      <c r="Z17" s="98">
        <v>0</v>
      </c>
      <c r="AA17" s="98">
        <v>0</v>
      </c>
      <c r="AB17" s="98">
        <v>7</v>
      </c>
      <c r="AC17" s="98">
        <v>98</v>
      </c>
    </row>
    <row r="18" spans="2:29" ht="20.100000000000001" customHeight="1" thickBot="1">
      <c r="B18" s="160"/>
      <c r="C18" s="161"/>
      <c r="D18" s="100">
        <f>IF(U33=0," ",U33)</f>
        <v>15</v>
      </c>
      <c r="E18" s="100">
        <f t="shared" ref="E18:K18" si="12">IF(V33=0," ",V33)</f>
        <v>9</v>
      </c>
      <c r="F18" s="100">
        <f t="shared" si="12"/>
        <v>3</v>
      </c>
      <c r="G18" s="100">
        <f t="shared" si="12"/>
        <v>8</v>
      </c>
      <c r="H18" s="100">
        <f t="shared" si="12"/>
        <v>4</v>
      </c>
      <c r="I18" s="100">
        <f t="shared" si="12"/>
        <v>1</v>
      </c>
      <c r="J18" s="100" t="str">
        <f t="shared" si="12"/>
        <v xml:space="preserve"> </v>
      </c>
      <c r="K18" s="100">
        <f t="shared" si="12"/>
        <v>1</v>
      </c>
      <c r="L18" s="100">
        <f t="shared" si="2"/>
        <v>41</v>
      </c>
      <c r="T18" s="98" t="s">
        <v>323</v>
      </c>
      <c r="U18" s="98">
        <v>15</v>
      </c>
      <c r="V18" s="98">
        <v>14</v>
      </c>
      <c r="W18" s="98">
        <v>0</v>
      </c>
      <c r="X18" s="98">
        <v>0</v>
      </c>
      <c r="Y18" s="98">
        <v>0</v>
      </c>
      <c r="Z18" s="98">
        <v>0</v>
      </c>
      <c r="AA18" s="98">
        <v>0</v>
      </c>
      <c r="AB18" s="98">
        <v>1</v>
      </c>
      <c r="AC18" s="98">
        <v>30</v>
      </c>
    </row>
    <row r="19" spans="2:29" ht="20.100000000000001" customHeight="1" thickBot="1">
      <c r="B19" s="160" t="s">
        <v>318</v>
      </c>
      <c r="C19" s="161" t="s">
        <v>38</v>
      </c>
      <c r="D19" s="99">
        <f>IF(U15=0," ",U15)</f>
        <v>7</v>
      </c>
      <c r="E19" s="99">
        <f t="shared" ref="E19:K19" si="13">IF(V15=0," ",V15)</f>
        <v>16</v>
      </c>
      <c r="F19" s="99">
        <f t="shared" si="13"/>
        <v>2</v>
      </c>
      <c r="G19" s="99">
        <f t="shared" si="13"/>
        <v>20</v>
      </c>
      <c r="H19" s="99">
        <f t="shared" si="13"/>
        <v>27</v>
      </c>
      <c r="I19" s="99">
        <f t="shared" si="13"/>
        <v>1</v>
      </c>
      <c r="J19" s="99" t="str">
        <f t="shared" si="13"/>
        <v xml:space="preserve"> </v>
      </c>
      <c r="K19" s="99">
        <f t="shared" si="13"/>
        <v>4</v>
      </c>
      <c r="L19" s="99">
        <f t="shared" si="2"/>
        <v>77</v>
      </c>
      <c r="T19" s="98" t="s">
        <v>324</v>
      </c>
      <c r="U19" s="98">
        <v>0</v>
      </c>
      <c r="V19" s="98">
        <v>103</v>
      </c>
      <c r="W19" s="98">
        <v>0</v>
      </c>
      <c r="X19" s="98">
        <v>0</v>
      </c>
      <c r="Y19" s="98">
        <v>0</v>
      </c>
      <c r="Z19" s="98">
        <v>0</v>
      </c>
      <c r="AA19" s="98">
        <v>0</v>
      </c>
      <c r="AB19" s="98">
        <v>2</v>
      </c>
      <c r="AC19" s="98">
        <v>105</v>
      </c>
    </row>
    <row r="20" spans="2:29" ht="20.100000000000001" customHeight="1" thickBot="1">
      <c r="B20" s="160"/>
      <c r="C20" s="161"/>
      <c r="D20" s="100" t="str">
        <f>IF(U34=0," ",U34)</f>
        <v xml:space="preserve"> </v>
      </c>
      <c r="E20" s="100">
        <f t="shared" ref="E20:K20" si="14">IF(V34=0," ",V34)</f>
        <v>2</v>
      </c>
      <c r="F20" s="100">
        <f t="shared" si="14"/>
        <v>1</v>
      </c>
      <c r="G20" s="100">
        <f t="shared" si="14"/>
        <v>4</v>
      </c>
      <c r="H20" s="100" t="str">
        <f t="shared" si="14"/>
        <v xml:space="preserve"> </v>
      </c>
      <c r="I20" s="100">
        <f t="shared" si="14"/>
        <v>4</v>
      </c>
      <c r="J20" s="100" t="str">
        <f t="shared" si="14"/>
        <v xml:space="preserve"> </v>
      </c>
      <c r="K20" s="100">
        <f t="shared" si="14"/>
        <v>1</v>
      </c>
      <c r="L20" s="100">
        <f t="shared" si="2"/>
        <v>12</v>
      </c>
      <c r="T20" s="98" t="s">
        <v>325</v>
      </c>
      <c r="U20" s="98">
        <v>6</v>
      </c>
      <c r="V20" s="98">
        <v>4</v>
      </c>
      <c r="W20" s="98">
        <v>36</v>
      </c>
      <c r="X20" s="98">
        <v>5</v>
      </c>
      <c r="Y20" s="98">
        <v>1</v>
      </c>
      <c r="Z20" s="98">
        <v>1</v>
      </c>
      <c r="AA20" s="98">
        <v>2</v>
      </c>
      <c r="AB20" s="98">
        <v>6</v>
      </c>
      <c r="AC20" s="98">
        <v>61</v>
      </c>
    </row>
    <row r="21" spans="2:29" ht="20.100000000000001" customHeight="1" thickBot="1">
      <c r="B21" s="160" t="s">
        <v>321</v>
      </c>
      <c r="C21" s="162" t="s">
        <v>37</v>
      </c>
      <c r="D21" s="99">
        <f>IF(U16=0," ",U16)</f>
        <v>17</v>
      </c>
      <c r="E21" s="99" t="str">
        <f t="shared" ref="E21:K21" si="15">IF(V16=0," ",V16)</f>
        <v xml:space="preserve"> </v>
      </c>
      <c r="F21" s="99" t="str">
        <f t="shared" si="15"/>
        <v xml:space="preserve"> </v>
      </c>
      <c r="G21" s="99" t="str">
        <f t="shared" si="15"/>
        <v xml:space="preserve"> </v>
      </c>
      <c r="H21" s="99" t="str">
        <f t="shared" si="15"/>
        <v xml:space="preserve"> </v>
      </c>
      <c r="I21" s="99" t="str">
        <f t="shared" si="15"/>
        <v xml:space="preserve"> </v>
      </c>
      <c r="J21" s="99" t="str">
        <f t="shared" si="15"/>
        <v xml:space="preserve"> </v>
      </c>
      <c r="K21" s="99">
        <f t="shared" si="15"/>
        <v>1</v>
      </c>
      <c r="L21" s="99">
        <f t="shared" si="2"/>
        <v>18</v>
      </c>
      <c r="T21" s="98" t="s">
        <v>326</v>
      </c>
      <c r="U21" s="98">
        <v>6</v>
      </c>
      <c r="V21" s="98">
        <v>6</v>
      </c>
      <c r="W21" s="98">
        <v>0</v>
      </c>
      <c r="X21" s="98">
        <v>0</v>
      </c>
      <c r="Y21" s="98">
        <v>0</v>
      </c>
      <c r="Z21" s="98">
        <v>0</v>
      </c>
      <c r="AA21" s="98">
        <v>0</v>
      </c>
      <c r="AB21" s="98">
        <v>0</v>
      </c>
      <c r="AC21" s="98">
        <v>12</v>
      </c>
    </row>
    <row r="22" spans="2:29" ht="20.100000000000001" customHeight="1" thickBot="1">
      <c r="B22" s="160"/>
      <c r="C22" s="162"/>
      <c r="D22" s="100">
        <f>IF(U35=0," ",U35)</f>
        <v>28</v>
      </c>
      <c r="E22" s="100" t="str">
        <f t="shared" ref="E22:K22" si="16">IF(V35=0," ",V35)</f>
        <v xml:space="preserve"> </v>
      </c>
      <c r="F22" s="100" t="str">
        <f t="shared" si="16"/>
        <v xml:space="preserve"> </v>
      </c>
      <c r="G22" s="100" t="str">
        <f t="shared" si="16"/>
        <v xml:space="preserve"> </v>
      </c>
      <c r="H22" s="100" t="str">
        <f t="shared" si="16"/>
        <v xml:space="preserve"> </v>
      </c>
      <c r="I22" s="100" t="str">
        <f t="shared" si="16"/>
        <v xml:space="preserve"> </v>
      </c>
      <c r="J22" s="100" t="str">
        <f t="shared" si="16"/>
        <v xml:space="preserve"> </v>
      </c>
      <c r="K22" s="100">
        <f t="shared" si="16"/>
        <v>2</v>
      </c>
      <c r="L22" s="100">
        <f t="shared" si="2"/>
        <v>30</v>
      </c>
      <c r="T22" s="98" t="s">
        <v>327</v>
      </c>
      <c r="U22" s="98">
        <v>0</v>
      </c>
      <c r="V22" s="98">
        <v>0</v>
      </c>
      <c r="W22" s="98">
        <v>0</v>
      </c>
      <c r="X22" s="98">
        <v>1</v>
      </c>
      <c r="Y22" s="98">
        <v>0</v>
      </c>
      <c r="Z22" s="98">
        <v>0</v>
      </c>
      <c r="AA22" s="98">
        <v>0</v>
      </c>
      <c r="AB22" s="98">
        <v>3</v>
      </c>
      <c r="AC22" s="98">
        <v>4</v>
      </c>
    </row>
    <row r="23" spans="2:29" ht="20.100000000000001" customHeight="1" thickBot="1">
      <c r="B23" s="160" t="s">
        <v>322</v>
      </c>
      <c r="C23" s="161" t="s">
        <v>36</v>
      </c>
      <c r="D23" s="99">
        <f>IF(U17=0," ",U17)</f>
        <v>90</v>
      </c>
      <c r="E23" s="99">
        <f t="shared" ref="E23:K23" si="17">IF(V17=0," ",V17)</f>
        <v>1</v>
      </c>
      <c r="F23" s="99" t="str">
        <f t="shared" si="17"/>
        <v xml:space="preserve"> </v>
      </c>
      <c r="G23" s="99" t="str">
        <f t="shared" si="17"/>
        <v xml:space="preserve"> </v>
      </c>
      <c r="H23" s="99" t="str">
        <f t="shared" si="17"/>
        <v xml:space="preserve"> </v>
      </c>
      <c r="I23" s="99" t="str">
        <f t="shared" si="17"/>
        <v xml:space="preserve"> </v>
      </c>
      <c r="J23" s="99" t="str">
        <f t="shared" si="17"/>
        <v xml:space="preserve"> </v>
      </c>
      <c r="K23" s="99">
        <f t="shared" si="17"/>
        <v>7</v>
      </c>
      <c r="L23" s="99">
        <f t="shared" si="2"/>
        <v>98</v>
      </c>
      <c r="T23" s="98" t="s">
        <v>328</v>
      </c>
      <c r="U23" s="98">
        <v>0</v>
      </c>
      <c r="V23" s="98">
        <v>3</v>
      </c>
      <c r="W23" s="98">
        <v>0</v>
      </c>
      <c r="X23" s="98">
        <v>0</v>
      </c>
      <c r="Y23" s="98">
        <v>0</v>
      </c>
      <c r="Z23" s="98">
        <v>0</v>
      </c>
      <c r="AA23" s="98">
        <v>0</v>
      </c>
      <c r="AB23" s="98">
        <v>0</v>
      </c>
      <c r="AC23" s="98">
        <v>3</v>
      </c>
    </row>
    <row r="24" spans="2:29" ht="20.100000000000001" customHeight="1" thickBot="1">
      <c r="B24" s="160"/>
      <c r="C24" s="161"/>
      <c r="D24" s="100">
        <f>IF(U36=0," ",U36)</f>
        <v>10</v>
      </c>
      <c r="E24" s="100" t="str">
        <f t="shared" ref="E24:K24" si="18">IF(V36=0," ",V36)</f>
        <v xml:space="preserve"> </v>
      </c>
      <c r="F24" s="100">
        <f t="shared" si="18"/>
        <v>1</v>
      </c>
      <c r="G24" s="100" t="str">
        <f t="shared" si="18"/>
        <v xml:space="preserve"> </v>
      </c>
      <c r="H24" s="100" t="str">
        <f t="shared" si="18"/>
        <v xml:space="preserve"> </v>
      </c>
      <c r="I24" s="100" t="str">
        <f t="shared" si="18"/>
        <v xml:space="preserve"> </v>
      </c>
      <c r="J24" s="100" t="str">
        <f t="shared" si="18"/>
        <v xml:space="preserve"> </v>
      </c>
      <c r="K24" s="100">
        <f t="shared" si="18"/>
        <v>4</v>
      </c>
      <c r="L24" s="100">
        <f t="shared" si="2"/>
        <v>15</v>
      </c>
      <c r="T24" s="98" t="s">
        <v>155</v>
      </c>
      <c r="U24" s="98">
        <v>412</v>
      </c>
      <c r="V24" s="98">
        <v>323</v>
      </c>
      <c r="W24" s="98">
        <v>110</v>
      </c>
      <c r="X24" s="98">
        <v>50</v>
      </c>
      <c r="Y24" s="98">
        <v>38</v>
      </c>
      <c r="Z24" s="98">
        <v>17</v>
      </c>
      <c r="AA24" s="98">
        <v>9</v>
      </c>
      <c r="AB24" s="98">
        <v>56</v>
      </c>
      <c r="AC24" s="98">
        <v>1015</v>
      </c>
    </row>
    <row r="25" spans="2:29" ht="20.100000000000001" customHeight="1" thickBot="1">
      <c r="B25" s="160" t="s">
        <v>323</v>
      </c>
      <c r="C25" s="162" t="s">
        <v>427</v>
      </c>
      <c r="D25" s="99">
        <f>IF(U18=0," ",U18)</f>
        <v>15</v>
      </c>
      <c r="E25" s="99">
        <f t="shared" ref="E25:K25" si="19">IF(V18=0," ",V18)</f>
        <v>14</v>
      </c>
      <c r="F25" s="99" t="str">
        <f t="shared" si="19"/>
        <v xml:space="preserve"> </v>
      </c>
      <c r="G25" s="99" t="str">
        <f t="shared" si="19"/>
        <v xml:space="preserve"> </v>
      </c>
      <c r="H25" s="99" t="str">
        <f t="shared" si="19"/>
        <v xml:space="preserve"> </v>
      </c>
      <c r="I25" s="99" t="str">
        <f t="shared" si="19"/>
        <v xml:space="preserve"> </v>
      </c>
      <c r="J25" s="99" t="str">
        <f t="shared" si="19"/>
        <v xml:space="preserve"> </v>
      </c>
      <c r="K25" s="99">
        <f t="shared" si="19"/>
        <v>1</v>
      </c>
      <c r="L25" s="99">
        <f t="shared" si="2"/>
        <v>30</v>
      </c>
      <c r="T25" s="97"/>
      <c r="U25" s="97"/>
      <c r="V25" s="97"/>
      <c r="W25" s="97"/>
      <c r="X25" s="97"/>
      <c r="Y25" s="97"/>
      <c r="Z25" s="97"/>
      <c r="AA25" s="97"/>
      <c r="AB25" s="97"/>
      <c r="AC25" s="97"/>
    </row>
    <row r="26" spans="2:29" ht="20.100000000000001" customHeight="1" thickBot="1">
      <c r="B26" s="160"/>
      <c r="C26" s="162"/>
      <c r="D26" s="100">
        <f>IF(U37=0," ",U37)</f>
        <v>4</v>
      </c>
      <c r="E26" s="100">
        <f t="shared" ref="E26:K26" si="20">IF(V37=0," ",V37)</f>
        <v>7</v>
      </c>
      <c r="F26" s="100" t="str">
        <f t="shared" si="20"/>
        <v xml:space="preserve"> </v>
      </c>
      <c r="G26" s="100" t="str">
        <f t="shared" si="20"/>
        <v xml:space="preserve"> </v>
      </c>
      <c r="H26" s="100" t="str">
        <f t="shared" si="20"/>
        <v xml:space="preserve"> </v>
      </c>
      <c r="I26" s="100" t="str">
        <f t="shared" si="20"/>
        <v xml:space="preserve"> </v>
      </c>
      <c r="J26" s="100" t="str">
        <f t="shared" si="20"/>
        <v xml:space="preserve"> </v>
      </c>
      <c r="K26" s="100" t="str">
        <f t="shared" si="20"/>
        <v xml:space="preserve"> </v>
      </c>
      <c r="L26" s="100">
        <f t="shared" si="2"/>
        <v>11</v>
      </c>
      <c r="T26" s="98" t="s">
        <v>430</v>
      </c>
      <c r="U26" s="97"/>
      <c r="V26" s="97"/>
      <c r="W26" s="97"/>
      <c r="X26" s="97"/>
      <c r="Y26" s="97"/>
      <c r="Z26" s="97"/>
      <c r="AA26" s="97"/>
      <c r="AB26" s="97"/>
      <c r="AC26" s="97"/>
    </row>
    <row r="27" spans="2:29" ht="20.100000000000001" customHeight="1" thickBot="1">
      <c r="B27" s="160" t="s">
        <v>324</v>
      </c>
      <c r="C27" s="161" t="s">
        <v>34</v>
      </c>
      <c r="D27" s="99" t="str">
        <f>IF(U19=0," ",U19)</f>
        <v xml:space="preserve"> </v>
      </c>
      <c r="E27" s="99">
        <f t="shared" ref="E27:K27" si="21">IF(V19=0," ",V19)</f>
        <v>103</v>
      </c>
      <c r="F27" s="99" t="str">
        <f t="shared" si="21"/>
        <v xml:space="preserve"> </v>
      </c>
      <c r="G27" s="99" t="str">
        <f t="shared" si="21"/>
        <v xml:space="preserve"> </v>
      </c>
      <c r="H27" s="99" t="str">
        <f t="shared" si="21"/>
        <v xml:space="preserve"> </v>
      </c>
      <c r="I27" s="99" t="str">
        <f t="shared" si="21"/>
        <v xml:space="preserve"> </v>
      </c>
      <c r="J27" s="99" t="str">
        <f t="shared" si="21"/>
        <v xml:space="preserve"> </v>
      </c>
      <c r="K27" s="99">
        <f t="shared" si="21"/>
        <v>2</v>
      </c>
      <c r="L27" s="99">
        <f t="shared" si="2"/>
        <v>105</v>
      </c>
      <c r="T27" s="98"/>
      <c r="U27" s="98" t="s">
        <v>312</v>
      </c>
      <c r="V27" s="98" t="s">
        <v>313</v>
      </c>
      <c r="W27" s="98" t="s">
        <v>314</v>
      </c>
      <c r="X27" s="98" t="s">
        <v>315</v>
      </c>
      <c r="Y27" s="98" t="s">
        <v>316</v>
      </c>
      <c r="Z27" s="98" t="s">
        <v>317</v>
      </c>
      <c r="AA27" s="98" t="s">
        <v>318</v>
      </c>
      <c r="AB27" s="98" t="s">
        <v>319</v>
      </c>
      <c r="AC27" s="98" t="s">
        <v>155</v>
      </c>
    </row>
    <row r="28" spans="2:29" ht="20.100000000000001" customHeight="1" thickBot="1">
      <c r="B28" s="160"/>
      <c r="C28" s="161"/>
      <c r="D28" s="100">
        <f>IF(U38=0," ",U38)</f>
        <v>1</v>
      </c>
      <c r="E28" s="100">
        <f t="shared" ref="E28:K28" si="22">IF(V38=0," ",V38)</f>
        <v>18</v>
      </c>
      <c r="F28" s="100" t="str">
        <f t="shared" si="22"/>
        <v xml:space="preserve"> </v>
      </c>
      <c r="G28" s="100" t="str">
        <f t="shared" si="22"/>
        <v xml:space="preserve"> </v>
      </c>
      <c r="H28" s="100" t="str">
        <f t="shared" si="22"/>
        <v xml:space="preserve"> </v>
      </c>
      <c r="I28" s="100" t="str">
        <f t="shared" si="22"/>
        <v xml:space="preserve"> </v>
      </c>
      <c r="J28" s="100" t="str">
        <f t="shared" si="22"/>
        <v xml:space="preserve"> </v>
      </c>
      <c r="K28" s="100" t="str">
        <f t="shared" si="22"/>
        <v xml:space="preserve"> </v>
      </c>
      <c r="L28" s="100">
        <f t="shared" si="2"/>
        <v>19</v>
      </c>
      <c r="T28" s="98" t="s">
        <v>312</v>
      </c>
      <c r="U28" s="98">
        <v>27</v>
      </c>
      <c r="V28" s="98">
        <v>0</v>
      </c>
      <c r="W28" s="98">
        <v>25</v>
      </c>
      <c r="X28" s="98">
        <v>0</v>
      </c>
      <c r="Y28" s="98">
        <v>0</v>
      </c>
      <c r="Z28" s="98">
        <v>0</v>
      </c>
      <c r="AA28" s="98">
        <v>2</v>
      </c>
      <c r="AB28" s="98">
        <v>4</v>
      </c>
      <c r="AC28" s="98">
        <v>58</v>
      </c>
    </row>
    <row r="29" spans="2:29" ht="20.100000000000001" customHeight="1" thickBot="1">
      <c r="B29" s="160" t="s">
        <v>325</v>
      </c>
      <c r="C29" s="162" t="s">
        <v>428</v>
      </c>
      <c r="D29" s="99">
        <f>IF(U20=0," ",U20)</f>
        <v>6</v>
      </c>
      <c r="E29" s="99">
        <f t="shared" ref="E29:K29" si="23">IF(V20=0," ",V20)</f>
        <v>4</v>
      </c>
      <c r="F29" s="99">
        <f t="shared" si="23"/>
        <v>36</v>
      </c>
      <c r="G29" s="99">
        <f t="shared" si="23"/>
        <v>5</v>
      </c>
      <c r="H29" s="99">
        <f t="shared" si="23"/>
        <v>1</v>
      </c>
      <c r="I29" s="99">
        <f t="shared" si="23"/>
        <v>1</v>
      </c>
      <c r="J29" s="99">
        <f t="shared" si="23"/>
        <v>2</v>
      </c>
      <c r="K29" s="99">
        <f t="shared" si="23"/>
        <v>6</v>
      </c>
      <c r="L29" s="99">
        <f t="shared" si="2"/>
        <v>61</v>
      </c>
      <c r="T29" s="98" t="s">
        <v>313</v>
      </c>
      <c r="U29" s="98">
        <v>3</v>
      </c>
      <c r="V29" s="98">
        <v>3</v>
      </c>
      <c r="W29" s="98">
        <v>5</v>
      </c>
      <c r="X29" s="98">
        <v>1</v>
      </c>
      <c r="Y29" s="98">
        <v>1</v>
      </c>
      <c r="Z29" s="98">
        <v>1</v>
      </c>
      <c r="AA29" s="98">
        <v>0</v>
      </c>
      <c r="AB29" s="98">
        <v>1</v>
      </c>
      <c r="AC29" s="98">
        <v>15</v>
      </c>
    </row>
    <row r="30" spans="2:29" ht="20.100000000000001" customHeight="1" thickBot="1">
      <c r="B30" s="160"/>
      <c r="C30" s="162"/>
      <c r="D30" s="100">
        <f>IF(U39=0," ",U39)</f>
        <v>1</v>
      </c>
      <c r="E30" s="100">
        <f t="shared" ref="E30:K30" si="24">IF(V39=0," ",V39)</f>
        <v>2</v>
      </c>
      <c r="F30" s="100">
        <f t="shared" si="24"/>
        <v>4</v>
      </c>
      <c r="G30" s="100" t="str">
        <f t="shared" si="24"/>
        <v xml:space="preserve"> </v>
      </c>
      <c r="H30" s="100" t="str">
        <f t="shared" si="24"/>
        <v xml:space="preserve"> </v>
      </c>
      <c r="I30" s="100">
        <f t="shared" si="24"/>
        <v>1</v>
      </c>
      <c r="J30" s="100">
        <f t="shared" si="24"/>
        <v>1</v>
      </c>
      <c r="K30" s="100">
        <f t="shared" si="24"/>
        <v>2</v>
      </c>
      <c r="L30" s="100">
        <f t="shared" si="2"/>
        <v>11</v>
      </c>
      <c r="T30" s="98" t="s">
        <v>314</v>
      </c>
      <c r="U30" s="98">
        <v>2</v>
      </c>
      <c r="V30" s="98">
        <v>1</v>
      </c>
      <c r="W30" s="98">
        <v>1</v>
      </c>
      <c r="X30" s="98">
        <v>0</v>
      </c>
      <c r="Y30" s="98">
        <v>0</v>
      </c>
      <c r="Z30" s="98">
        <v>0</v>
      </c>
      <c r="AA30" s="98">
        <v>0</v>
      </c>
      <c r="AB30" s="98">
        <v>0</v>
      </c>
      <c r="AC30" s="98">
        <v>4</v>
      </c>
    </row>
    <row r="31" spans="2:29" ht="20.100000000000001" customHeight="1" thickBot="1">
      <c r="B31" s="160" t="s">
        <v>326</v>
      </c>
      <c r="C31" s="161" t="s">
        <v>32</v>
      </c>
      <c r="D31" s="99">
        <f>IF(U21=0," ",U21)</f>
        <v>6</v>
      </c>
      <c r="E31" s="99">
        <f t="shared" ref="E31:K31" si="25">IF(V21=0," ",V21)</f>
        <v>6</v>
      </c>
      <c r="F31" s="99" t="str">
        <f t="shared" si="25"/>
        <v xml:space="preserve"> </v>
      </c>
      <c r="G31" s="99" t="str">
        <f t="shared" si="25"/>
        <v xml:space="preserve"> </v>
      </c>
      <c r="H31" s="99" t="str">
        <f t="shared" si="25"/>
        <v xml:space="preserve"> </v>
      </c>
      <c r="I31" s="99" t="str">
        <f t="shared" si="25"/>
        <v xml:space="preserve"> </v>
      </c>
      <c r="J31" s="99" t="str">
        <f t="shared" si="25"/>
        <v xml:space="preserve"> </v>
      </c>
      <c r="K31" s="99" t="str">
        <f t="shared" si="25"/>
        <v xml:space="preserve"> </v>
      </c>
      <c r="L31" s="99">
        <f t="shared" si="2"/>
        <v>12</v>
      </c>
      <c r="T31" s="98" t="s">
        <v>315</v>
      </c>
      <c r="U31" s="98">
        <v>4</v>
      </c>
      <c r="V31" s="98">
        <v>2</v>
      </c>
      <c r="W31" s="98">
        <v>0</v>
      </c>
      <c r="X31" s="98">
        <v>0</v>
      </c>
      <c r="Y31" s="98">
        <v>0</v>
      </c>
      <c r="Z31" s="98">
        <v>0</v>
      </c>
      <c r="AA31" s="98">
        <v>0</v>
      </c>
      <c r="AB31" s="98">
        <v>1</v>
      </c>
      <c r="AC31" s="98">
        <v>7</v>
      </c>
    </row>
    <row r="32" spans="2:29" ht="20.100000000000001" customHeight="1" thickBot="1">
      <c r="B32" s="160"/>
      <c r="C32" s="161"/>
      <c r="D32" s="100" t="str">
        <f>IF(U40=0," ",U40)</f>
        <v xml:space="preserve"> </v>
      </c>
      <c r="E32" s="100" t="str">
        <f t="shared" ref="E32:K32" si="26">IF(V40=0," ",V40)</f>
        <v xml:space="preserve"> </v>
      </c>
      <c r="F32" s="100" t="str">
        <f t="shared" si="26"/>
        <v xml:space="preserve"> </v>
      </c>
      <c r="G32" s="100" t="str">
        <f t="shared" si="26"/>
        <v xml:space="preserve"> </v>
      </c>
      <c r="H32" s="100" t="str">
        <f t="shared" si="26"/>
        <v xml:space="preserve"> </v>
      </c>
      <c r="I32" s="100" t="str">
        <f t="shared" si="26"/>
        <v xml:space="preserve"> </v>
      </c>
      <c r="J32" s="100" t="str">
        <f t="shared" si="26"/>
        <v xml:space="preserve"> </v>
      </c>
      <c r="K32" s="100" t="str">
        <f t="shared" si="26"/>
        <v xml:space="preserve"> </v>
      </c>
      <c r="L32" s="100">
        <f t="shared" si="2"/>
        <v>0</v>
      </c>
      <c r="T32" s="98" t="s">
        <v>316</v>
      </c>
      <c r="U32" s="98">
        <v>0</v>
      </c>
      <c r="V32" s="98">
        <v>0</v>
      </c>
      <c r="W32" s="98">
        <v>0</v>
      </c>
      <c r="X32" s="98">
        <v>0</v>
      </c>
      <c r="Y32" s="98">
        <v>0</v>
      </c>
      <c r="Z32" s="98">
        <v>0</v>
      </c>
      <c r="AA32" s="98">
        <v>0</v>
      </c>
      <c r="AB32" s="98">
        <v>0</v>
      </c>
      <c r="AC32" s="98">
        <v>0</v>
      </c>
    </row>
    <row r="33" spans="2:29" ht="20.100000000000001" customHeight="1" thickBot="1">
      <c r="B33" s="160" t="s">
        <v>327</v>
      </c>
      <c r="C33" s="161" t="s">
        <v>31</v>
      </c>
      <c r="D33" s="99" t="str">
        <f>IF(U22=0," ",U22)</f>
        <v xml:space="preserve"> </v>
      </c>
      <c r="E33" s="99" t="str">
        <f t="shared" ref="E33:K33" si="27">IF(V22=0," ",V22)</f>
        <v xml:space="preserve"> </v>
      </c>
      <c r="F33" s="99" t="str">
        <f t="shared" si="27"/>
        <v xml:space="preserve"> </v>
      </c>
      <c r="G33" s="99">
        <f t="shared" si="27"/>
        <v>1</v>
      </c>
      <c r="H33" s="99" t="str">
        <f t="shared" si="27"/>
        <v xml:space="preserve"> </v>
      </c>
      <c r="I33" s="99" t="str">
        <f t="shared" si="27"/>
        <v xml:space="preserve"> </v>
      </c>
      <c r="J33" s="99" t="str">
        <f t="shared" si="27"/>
        <v xml:space="preserve"> </v>
      </c>
      <c r="K33" s="99">
        <f t="shared" si="27"/>
        <v>3</v>
      </c>
      <c r="L33" s="99">
        <f t="shared" si="2"/>
        <v>4</v>
      </c>
      <c r="T33" s="98" t="s">
        <v>317</v>
      </c>
      <c r="U33" s="98">
        <v>15</v>
      </c>
      <c r="V33" s="98">
        <v>9</v>
      </c>
      <c r="W33" s="98">
        <v>3</v>
      </c>
      <c r="X33" s="98">
        <v>8</v>
      </c>
      <c r="Y33" s="98">
        <v>4</v>
      </c>
      <c r="Z33" s="98">
        <v>1</v>
      </c>
      <c r="AA33" s="98">
        <v>0</v>
      </c>
      <c r="AB33" s="98">
        <v>1</v>
      </c>
      <c r="AC33" s="98">
        <v>41</v>
      </c>
    </row>
    <row r="34" spans="2:29" ht="20.100000000000001" customHeight="1" thickBot="1">
      <c r="B34" s="160"/>
      <c r="C34" s="161"/>
      <c r="D34" s="100" t="str">
        <f>IF(U41=0," ",U41)</f>
        <v xml:space="preserve"> </v>
      </c>
      <c r="E34" s="100" t="str">
        <f t="shared" ref="E34:K34" si="28">IF(V41=0," ",V41)</f>
        <v xml:space="preserve"> </v>
      </c>
      <c r="F34" s="100" t="str">
        <f t="shared" si="28"/>
        <v xml:space="preserve"> </v>
      </c>
      <c r="G34" s="100" t="str">
        <f t="shared" si="28"/>
        <v xml:space="preserve"> </v>
      </c>
      <c r="H34" s="100" t="str">
        <f t="shared" si="28"/>
        <v xml:space="preserve"> </v>
      </c>
      <c r="I34" s="100" t="str">
        <f t="shared" si="28"/>
        <v xml:space="preserve"> </v>
      </c>
      <c r="J34" s="100" t="str">
        <f t="shared" si="28"/>
        <v xml:space="preserve"> </v>
      </c>
      <c r="K34" s="100" t="str">
        <f t="shared" si="28"/>
        <v xml:space="preserve"> </v>
      </c>
      <c r="L34" s="100">
        <f t="shared" si="2"/>
        <v>0</v>
      </c>
      <c r="T34" s="98" t="s">
        <v>318</v>
      </c>
      <c r="U34" s="98">
        <v>0</v>
      </c>
      <c r="V34" s="98">
        <v>2</v>
      </c>
      <c r="W34" s="98">
        <v>1</v>
      </c>
      <c r="X34" s="98">
        <v>4</v>
      </c>
      <c r="Y34" s="98">
        <v>0</v>
      </c>
      <c r="Z34" s="98">
        <v>4</v>
      </c>
      <c r="AA34" s="98">
        <v>0</v>
      </c>
      <c r="AB34" s="98">
        <v>1</v>
      </c>
      <c r="AC34" s="98">
        <v>12</v>
      </c>
    </row>
    <row r="35" spans="2:29" ht="20.100000000000001" customHeight="1" thickBot="1">
      <c r="B35" s="160" t="s">
        <v>328</v>
      </c>
      <c r="C35" s="161" t="s">
        <v>30</v>
      </c>
      <c r="D35" s="99" t="str">
        <f>IF(U23=0," ",U23)</f>
        <v xml:space="preserve"> </v>
      </c>
      <c r="E35" s="99">
        <f t="shared" ref="E35:K35" si="29">IF(V23=0," ",V23)</f>
        <v>3</v>
      </c>
      <c r="F35" s="99" t="str">
        <f t="shared" si="29"/>
        <v xml:space="preserve"> </v>
      </c>
      <c r="G35" s="99" t="str">
        <f t="shared" si="29"/>
        <v xml:space="preserve"> </v>
      </c>
      <c r="H35" s="99" t="str">
        <f t="shared" si="29"/>
        <v xml:space="preserve"> </v>
      </c>
      <c r="I35" s="99" t="str">
        <f t="shared" si="29"/>
        <v xml:space="preserve"> </v>
      </c>
      <c r="J35" s="99" t="str">
        <f t="shared" si="29"/>
        <v xml:space="preserve"> </v>
      </c>
      <c r="K35" s="99" t="str">
        <f t="shared" si="29"/>
        <v xml:space="preserve"> </v>
      </c>
      <c r="L35" s="99">
        <f t="shared" si="2"/>
        <v>3</v>
      </c>
      <c r="T35" s="98" t="s">
        <v>321</v>
      </c>
      <c r="U35" s="98">
        <v>28</v>
      </c>
      <c r="V35" s="98">
        <v>0</v>
      </c>
      <c r="W35" s="98">
        <v>0</v>
      </c>
      <c r="X35" s="98">
        <v>0</v>
      </c>
      <c r="Y35" s="98">
        <v>0</v>
      </c>
      <c r="Z35" s="98">
        <v>0</v>
      </c>
      <c r="AA35" s="98">
        <v>0</v>
      </c>
      <c r="AB35" s="98">
        <v>2</v>
      </c>
      <c r="AC35" s="98">
        <v>30</v>
      </c>
    </row>
    <row r="36" spans="2:29" ht="20.100000000000001" customHeight="1" thickBot="1">
      <c r="B36" s="160"/>
      <c r="C36" s="161"/>
      <c r="D36" s="100" t="str">
        <f>IF(U42=0," ",U42)</f>
        <v xml:space="preserve"> </v>
      </c>
      <c r="E36" s="100" t="str">
        <f t="shared" ref="E36:K36" si="30">IF(V42=0," ",V42)</f>
        <v xml:space="preserve"> </v>
      </c>
      <c r="F36" s="100" t="str">
        <f t="shared" si="30"/>
        <v xml:space="preserve"> </v>
      </c>
      <c r="G36" s="100" t="str">
        <f t="shared" si="30"/>
        <v xml:space="preserve"> </v>
      </c>
      <c r="H36" s="100" t="str">
        <f t="shared" si="30"/>
        <v xml:space="preserve"> </v>
      </c>
      <c r="I36" s="100" t="str">
        <f t="shared" si="30"/>
        <v xml:space="preserve"> </v>
      </c>
      <c r="J36" s="100" t="str">
        <f t="shared" si="30"/>
        <v xml:space="preserve"> </v>
      </c>
      <c r="K36" s="100" t="str">
        <f t="shared" si="30"/>
        <v xml:space="preserve"> </v>
      </c>
      <c r="L36" s="100">
        <f t="shared" si="2"/>
        <v>0</v>
      </c>
      <c r="T36" s="98" t="s">
        <v>322</v>
      </c>
      <c r="U36" s="98">
        <v>10</v>
      </c>
      <c r="V36" s="98">
        <v>0</v>
      </c>
      <c r="W36" s="98">
        <v>1</v>
      </c>
      <c r="X36" s="98">
        <v>0</v>
      </c>
      <c r="Y36" s="98">
        <v>0</v>
      </c>
      <c r="Z36" s="98">
        <v>0</v>
      </c>
      <c r="AA36" s="98">
        <v>0</v>
      </c>
      <c r="AB36" s="98">
        <v>4</v>
      </c>
      <c r="AC36" s="98">
        <v>15</v>
      </c>
    </row>
    <row r="37" spans="2:29" ht="13.5" thickBot="1">
      <c r="T37" s="98" t="s">
        <v>323</v>
      </c>
      <c r="U37" s="98">
        <v>4</v>
      </c>
      <c r="V37" s="98">
        <v>7</v>
      </c>
      <c r="W37" s="98">
        <v>0</v>
      </c>
      <c r="X37" s="98">
        <v>0</v>
      </c>
      <c r="Y37" s="98">
        <v>0</v>
      </c>
      <c r="Z37" s="98">
        <v>0</v>
      </c>
      <c r="AA37" s="98">
        <v>0</v>
      </c>
      <c r="AB37" s="98">
        <v>0</v>
      </c>
      <c r="AC37" s="98">
        <v>11</v>
      </c>
    </row>
    <row r="38" spans="2:29" ht="19.5" customHeight="1" thickBot="1">
      <c r="I38" s="163" t="s">
        <v>362</v>
      </c>
      <c r="J38" s="163"/>
      <c r="K38" s="163"/>
      <c r="L38" s="101">
        <f>SUM(L7,L9,L11,L13,L15,L17,L19,L21,L23,L25,L27,L29,L31,L33,L35,)</f>
        <v>1015</v>
      </c>
      <c r="T38" s="98" t="s">
        <v>324</v>
      </c>
      <c r="U38" s="98">
        <v>1</v>
      </c>
      <c r="V38" s="98">
        <v>18</v>
      </c>
      <c r="W38" s="98">
        <v>0</v>
      </c>
      <c r="X38" s="98">
        <v>0</v>
      </c>
      <c r="Y38" s="98">
        <v>0</v>
      </c>
      <c r="Z38" s="98">
        <v>0</v>
      </c>
      <c r="AA38" s="98">
        <v>0</v>
      </c>
      <c r="AB38" s="98">
        <v>0</v>
      </c>
      <c r="AC38" s="98">
        <v>19</v>
      </c>
    </row>
    <row r="39" spans="2:29" ht="21.75" customHeight="1" thickBot="1">
      <c r="I39" s="164" t="s">
        <v>363</v>
      </c>
      <c r="J39" s="164"/>
      <c r="K39" s="164"/>
      <c r="L39" s="101">
        <f>SUM(L8,L10,L12,L14,L16,L18,L20,L22,L24,L26,L28,L30,L32,L34,L36,)</f>
        <v>223</v>
      </c>
      <c r="T39" s="98" t="s">
        <v>325</v>
      </c>
      <c r="U39" s="98">
        <v>1</v>
      </c>
      <c r="V39" s="98">
        <v>2</v>
      </c>
      <c r="W39" s="98">
        <v>4</v>
      </c>
      <c r="X39" s="98">
        <v>0</v>
      </c>
      <c r="Y39" s="98">
        <v>0</v>
      </c>
      <c r="Z39" s="98">
        <v>1</v>
      </c>
      <c r="AA39" s="98">
        <v>1</v>
      </c>
      <c r="AB39" s="98">
        <v>2</v>
      </c>
      <c r="AC39" s="98">
        <v>11</v>
      </c>
    </row>
    <row r="40" spans="2:29">
      <c r="B40" s="93"/>
      <c r="T40" s="98" t="s">
        <v>326</v>
      </c>
      <c r="U40" s="98">
        <v>0</v>
      </c>
      <c r="V40" s="98">
        <v>0</v>
      </c>
      <c r="W40" s="98">
        <v>0</v>
      </c>
      <c r="X40" s="98">
        <v>0</v>
      </c>
      <c r="Y40" s="98">
        <v>0</v>
      </c>
      <c r="Z40" s="98">
        <v>0</v>
      </c>
      <c r="AA40" s="98">
        <v>0</v>
      </c>
      <c r="AB40" s="98">
        <v>0</v>
      </c>
      <c r="AC40" s="98">
        <v>0</v>
      </c>
    </row>
    <row r="41" spans="2:29">
      <c r="T41" s="98" t="s">
        <v>327</v>
      </c>
      <c r="U41" s="98">
        <v>0</v>
      </c>
      <c r="V41" s="98">
        <v>0</v>
      </c>
      <c r="W41" s="98">
        <v>0</v>
      </c>
      <c r="X41" s="98">
        <v>0</v>
      </c>
      <c r="Y41" s="98">
        <v>0</v>
      </c>
      <c r="Z41" s="98">
        <v>0</v>
      </c>
      <c r="AA41" s="98">
        <v>0</v>
      </c>
      <c r="AB41" s="98">
        <v>0</v>
      </c>
      <c r="AC41" s="98">
        <v>0</v>
      </c>
    </row>
    <row r="42" spans="2:29">
      <c r="T42" s="98" t="s">
        <v>328</v>
      </c>
      <c r="U42" s="98">
        <v>0</v>
      </c>
      <c r="V42" s="98">
        <v>0</v>
      </c>
      <c r="W42" s="98">
        <v>0</v>
      </c>
      <c r="X42" s="98">
        <v>0</v>
      </c>
      <c r="Y42" s="98">
        <v>0</v>
      </c>
      <c r="Z42" s="98">
        <v>0</v>
      </c>
      <c r="AA42" s="98">
        <v>0</v>
      </c>
      <c r="AB42" s="98">
        <v>0</v>
      </c>
      <c r="AC42" s="98">
        <v>0</v>
      </c>
    </row>
    <row r="43" spans="2:29">
      <c r="T43" s="98" t="s">
        <v>155</v>
      </c>
      <c r="U43" s="98">
        <v>95</v>
      </c>
      <c r="V43" s="98">
        <v>44</v>
      </c>
      <c r="W43" s="98">
        <v>40</v>
      </c>
      <c r="X43" s="98">
        <v>13</v>
      </c>
      <c r="Y43" s="98">
        <v>5</v>
      </c>
      <c r="Z43" s="98">
        <v>7</v>
      </c>
      <c r="AA43" s="98">
        <v>3</v>
      </c>
      <c r="AB43" s="98">
        <v>16</v>
      </c>
      <c r="AC43" s="98">
        <v>223</v>
      </c>
    </row>
  </sheetData>
  <mergeCells count="32">
    <mergeCell ref="I38:K38"/>
    <mergeCell ref="I39:K39"/>
    <mergeCell ref="B31:B32"/>
    <mergeCell ref="C31:C32"/>
    <mergeCell ref="B33:B34"/>
    <mergeCell ref="C33:C34"/>
    <mergeCell ref="B35:B36"/>
    <mergeCell ref="C35:C36"/>
    <mergeCell ref="B25:B26"/>
    <mergeCell ref="C25:C26"/>
    <mergeCell ref="B27:B28"/>
    <mergeCell ref="C27:C28"/>
    <mergeCell ref="B29:B30"/>
    <mergeCell ref="C29:C30"/>
    <mergeCell ref="B19:B20"/>
    <mergeCell ref="C19:C20"/>
    <mergeCell ref="B21:B22"/>
    <mergeCell ref="C21:C22"/>
    <mergeCell ref="B23:B24"/>
    <mergeCell ref="C23:C24"/>
    <mergeCell ref="B13:B14"/>
    <mergeCell ref="C13:C14"/>
    <mergeCell ref="B15:B16"/>
    <mergeCell ref="C15:C16"/>
    <mergeCell ref="B17:B18"/>
    <mergeCell ref="C17:C18"/>
    <mergeCell ref="B7:B8"/>
    <mergeCell ref="C7:C8"/>
    <mergeCell ref="B9:B10"/>
    <mergeCell ref="C9:C10"/>
    <mergeCell ref="B11:B12"/>
    <mergeCell ref="C11:C12"/>
  </mergeCells>
  <hyperlinks>
    <hyperlink ref="F1" location="Contents!A1" display="Return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B1:AC43"/>
  <sheetViews>
    <sheetView workbookViewId="0">
      <selection activeCell="C2" sqref="C2"/>
    </sheetView>
  </sheetViews>
  <sheetFormatPr defaultRowHeight="12.75"/>
  <cols>
    <col min="3" max="3" width="14.28515625" customWidth="1"/>
  </cols>
  <sheetData>
    <row r="1" spans="2:29">
      <c r="F1" s="24" t="s">
        <v>337</v>
      </c>
    </row>
    <row r="2" spans="2:29">
      <c r="B2" s="86" t="s">
        <v>339</v>
      </c>
    </row>
    <row r="4" spans="2:29">
      <c r="B4" s="86" t="s">
        <v>373</v>
      </c>
    </row>
    <row r="5" spans="2:29" ht="13.5" thickBot="1"/>
    <row r="6" spans="2:29" ht="24" customHeight="1" thickBot="1">
      <c r="C6" s="96" t="s">
        <v>311</v>
      </c>
      <c r="D6" s="95" t="s">
        <v>312</v>
      </c>
      <c r="E6" s="95" t="s">
        <v>313</v>
      </c>
      <c r="F6" s="95" t="s">
        <v>314</v>
      </c>
      <c r="G6" s="95" t="s">
        <v>315</v>
      </c>
      <c r="H6" s="95" t="s">
        <v>316</v>
      </c>
      <c r="I6" s="95" t="s">
        <v>317</v>
      </c>
      <c r="J6" s="95" t="s">
        <v>318</v>
      </c>
      <c r="K6" s="95" t="s">
        <v>319</v>
      </c>
      <c r="L6" s="95" t="s">
        <v>320</v>
      </c>
      <c r="T6" s="97" t="s">
        <v>431</v>
      </c>
      <c r="U6" s="97"/>
      <c r="V6" s="97"/>
      <c r="W6" s="97"/>
      <c r="X6" s="97"/>
      <c r="Y6" s="97"/>
      <c r="Z6" s="97"/>
      <c r="AA6" s="97"/>
      <c r="AB6" s="97"/>
      <c r="AC6" s="97"/>
    </row>
    <row r="7" spans="2:29" ht="20.100000000000001" customHeight="1" thickBot="1">
      <c r="B7" s="160" t="s">
        <v>312</v>
      </c>
      <c r="C7" s="161" t="s">
        <v>44</v>
      </c>
      <c r="D7" s="99">
        <f>IF(U9=0," ",U9)</f>
        <v>10</v>
      </c>
      <c r="E7" s="99" t="str">
        <f t="shared" ref="E7:K7" si="0">IF(V9=0," ",V9)</f>
        <v xml:space="preserve"> </v>
      </c>
      <c r="F7" s="99">
        <f t="shared" si="0"/>
        <v>1</v>
      </c>
      <c r="G7" s="99" t="str">
        <f t="shared" si="0"/>
        <v xml:space="preserve"> </v>
      </c>
      <c r="H7" s="99" t="str">
        <f t="shared" si="0"/>
        <v xml:space="preserve"> </v>
      </c>
      <c r="I7" s="99" t="str">
        <f t="shared" si="0"/>
        <v xml:space="preserve"> </v>
      </c>
      <c r="J7" s="99" t="str">
        <f t="shared" si="0"/>
        <v xml:space="preserve"> </v>
      </c>
      <c r="K7" s="99">
        <f t="shared" si="0"/>
        <v>7</v>
      </c>
      <c r="L7" s="99">
        <f>SUM(D7:K7)</f>
        <v>18</v>
      </c>
      <c r="T7" s="98" t="s">
        <v>429</v>
      </c>
      <c r="U7" s="97"/>
      <c r="V7" s="97"/>
      <c r="W7" s="97"/>
      <c r="X7" s="97"/>
      <c r="Y7" s="97"/>
      <c r="Z7" s="97"/>
      <c r="AA7" s="97"/>
      <c r="AB7" s="97"/>
      <c r="AC7" s="97"/>
    </row>
    <row r="8" spans="2:29" ht="20.100000000000001" customHeight="1" thickBot="1">
      <c r="B8" s="160"/>
      <c r="C8" s="161"/>
      <c r="D8" s="100">
        <f>IF(U28=0," ",U28)</f>
        <v>3</v>
      </c>
      <c r="E8" s="100" t="str">
        <f t="shared" ref="E8:K8" si="1">IF(V28=0," ",V28)</f>
        <v xml:space="preserve"> </v>
      </c>
      <c r="F8" s="100">
        <f t="shared" si="1"/>
        <v>14</v>
      </c>
      <c r="G8" s="100" t="str">
        <f t="shared" si="1"/>
        <v xml:space="preserve"> </v>
      </c>
      <c r="H8" s="100" t="str">
        <f t="shared" si="1"/>
        <v xml:space="preserve"> </v>
      </c>
      <c r="I8" s="100">
        <f t="shared" si="1"/>
        <v>2</v>
      </c>
      <c r="J8" s="100">
        <f t="shared" si="1"/>
        <v>1</v>
      </c>
      <c r="K8" s="100">
        <f t="shared" si="1"/>
        <v>17</v>
      </c>
      <c r="L8" s="100">
        <f t="shared" ref="L8:L36" si="2">SUM(D8:K8)</f>
        <v>37</v>
      </c>
      <c r="T8" s="98"/>
      <c r="U8" s="98" t="s">
        <v>312</v>
      </c>
      <c r="V8" s="98" t="s">
        <v>313</v>
      </c>
      <c r="W8" s="98" t="s">
        <v>314</v>
      </c>
      <c r="X8" s="98" t="s">
        <v>315</v>
      </c>
      <c r="Y8" s="98" t="s">
        <v>316</v>
      </c>
      <c r="Z8" s="98" t="s">
        <v>317</v>
      </c>
      <c r="AA8" s="98" t="s">
        <v>318</v>
      </c>
      <c r="AB8" s="98" t="s">
        <v>319</v>
      </c>
      <c r="AC8" s="98" t="s">
        <v>155</v>
      </c>
    </row>
    <row r="9" spans="2:29" ht="20.100000000000001" customHeight="1" thickBot="1">
      <c r="B9" s="160" t="s">
        <v>313</v>
      </c>
      <c r="C9" s="161" t="s">
        <v>43</v>
      </c>
      <c r="D9" s="99">
        <f>IF(U10=0," ",U10)</f>
        <v>1</v>
      </c>
      <c r="E9" s="99" t="str">
        <f t="shared" ref="E9:K9" si="3">IF(V10=0," ",V10)</f>
        <v xml:space="preserve"> </v>
      </c>
      <c r="F9" s="99">
        <f t="shared" si="3"/>
        <v>4</v>
      </c>
      <c r="G9" s="99">
        <f t="shared" si="3"/>
        <v>1</v>
      </c>
      <c r="H9" s="99">
        <f t="shared" si="3"/>
        <v>1</v>
      </c>
      <c r="I9" s="99" t="str">
        <f t="shared" si="3"/>
        <v xml:space="preserve"> </v>
      </c>
      <c r="J9" s="99" t="str">
        <f t="shared" si="3"/>
        <v xml:space="preserve"> </v>
      </c>
      <c r="K9" s="99">
        <f t="shared" si="3"/>
        <v>1</v>
      </c>
      <c r="L9" s="99">
        <f t="shared" si="2"/>
        <v>8</v>
      </c>
      <c r="T9" s="98" t="s">
        <v>312</v>
      </c>
      <c r="U9" s="98">
        <v>10</v>
      </c>
      <c r="V9" s="98">
        <v>0</v>
      </c>
      <c r="W9" s="98">
        <v>1</v>
      </c>
      <c r="X9" s="98">
        <v>0</v>
      </c>
      <c r="Y9" s="98">
        <v>0</v>
      </c>
      <c r="Z9" s="98">
        <v>0</v>
      </c>
      <c r="AA9" s="98">
        <v>0</v>
      </c>
      <c r="AB9" s="98">
        <v>7</v>
      </c>
      <c r="AC9" s="98">
        <v>18</v>
      </c>
    </row>
    <row r="10" spans="2:29" ht="20.100000000000001" customHeight="1" thickBot="1">
      <c r="B10" s="160"/>
      <c r="C10" s="161"/>
      <c r="D10" s="100">
        <f>IF(U29=0," ",U29)</f>
        <v>1</v>
      </c>
      <c r="E10" s="100">
        <f t="shared" ref="E10:K10" si="4">IF(V29=0," ",V29)</f>
        <v>2</v>
      </c>
      <c r="F10" s="100">
        <f t="shared" si="4"/>
        <v>2</v>
      </c>
      <c r="G10" s="100">
        <f t="shared" si="4"/>
        <v>2</v>
      </c>
      <c r="H10" s="100">
        <f t="shared" si="4"/>
        <v>1</v>
      </c>
      <c r="I10" s="100" t="str">
        <f t="shared" si="4"/>
        <v xml:space="preserve"> </v>
      </c>
      <c r="J10" s="100" t="str">
        <f t="shared" si="4"/>
        <v xml:space="preserve"> </v>
      </c>
      <c r="K10" s="100" t="str">
        <f t="shared" si="4"/>
        <v xml:space="preserve"> </v>
      </c>
      <c r="L10" s="100">
        <f t="shared" si="2"/>
        <v>8</v>
      </c>
      <c r="T10" s="98" t="s">
        <v>313</v>
      </c>
      <c r="U10" s="98">
        <v>1</v>
      </c>
      <c r="V10" s="98">
        <v>0</v>
      </c>
      <c r="W10" s="98">
        <v>4</v>
      </c>
      <c r="X10" s="98">
        <v>1</v>
      </c>
      <c r="Y10" s="98">
        <v>1</v>
      </c>
      <c r="Z10" s="98">
        <v>0</v>
      </c>
      <c r="AA10" s="98">
        <v>0</v>
      </c>
      <c r="AB10" s="98">
        <v>1</v>
      </c>
      <c r="AC10" s="98">
        <v>8</v>
      </c>
    </row>
    <row r="11" spans="2:29" ht="20.100000000000001" customHeight="1" thickBot="1">
      <c r="B11" s="160" t="s">
        <v>314</v>
      </c>
      <c r="C11" s="161" t="s">
        <v>42</v>
      </c>
      <c r="D11" s="99">
        <f>IF(U11=0," ",U11)</f>
        <v>9</v>
      </c>
      <c r="E11" s="99">
        <f t="shared" ref="E11:K11" si="5">IF(V11=0," ",V11)</f>
        <v>4</v>
      </c>
      <c r="F11" s="99">
        <f t="shared" si="5"/>
        <v>1</v>
      </c>
      <c r="G11" s="99" t="str">
        <f t="shared" si="5"/>
        <v xml:space="preserve"> </v>
      </c>
      <c r="H11" s="99" t="str">
        <f t="shared" si="5"/>
        <v xml:space="preserve"> </v>
      </c>
      <c r="I11" s="99" t="str">
        <f t="shared" si="5"/>
        <v xml:space="preserve"> </v>
      </c>
      <c r="J11" s="99" t="str">
        <f t="shared" si="5"/>
        <v xml:space="preserve"> </v>
      </c>
      <c r="K11" s="99" t="str">
        <f t="shared" si="5"/>
        <v xml:space="preserve"> </v>
      </c>
      <c r="L11" s="99">
        <f t="shared" si="2"/>
        <v>14</v>
      </c>
      <c r="T11" s="98" t="s">
        <v>314</v>
      </c>
      <c r="U11" s="98">
        <v>9</v>
      </c>
      <c r="V11" s="98">
        <v>4</v>
      </c>
      <c r="W11" s="98">
        <v>1</v>
      </c>
      <c r="X11" s="98">
        <v>0</v>
      </c>
      <c r="Y11" s="98">
        <v>0</v>
      </c>
      <c r="Z11" s="98">
        <v>0</v>
      </c>
      <c r="AA11" s="98">
        <v>0</v>
      </c>
      <c r="AB11" s="98">
        <v>0</v>
      </c>
      <c r="AC11" s="98">
        <v>14</v>
      </c>
    </row>
    <row r="12" spans="2:29" ht="20.100000000000001" customHeight="1" thickBot="1">
      <c r="B12" s="160"/>
      <c r="C12" s="161"/>
      <c r="D12" s="100" t="str">
        <f>IF(U30=0," ",U30)</f>
        <v xml:space="preserve"> </v>
      </c>
      <c r="E12" s="100">
        <f t="shared" ref="E12:K12" si="6">IF(V30=0," ",V30)</f>
        <v>2</v>
      </c>
      <c r="F12" s="100">
        <f t="shared" si="6"/>
        <v>1</v>
      </c>
      <c r="G12" s="100" t="str">
        <f t="shared" si="6"/>
        <v xml:space="preserve"> </v>
      </c>
      <c r="H12" s="100" t="str">
        <f t="shared" si="6"/>
        <v xml:space="preserve"> </v>
      </c>
      <c r="I12" s="100" t="str">
        <f t="shared" si="6"/>
        <v xml:space="preserve"> </v>
      </c>
      <c r="J12" s="100" t="str">
        <f t="shared" si="6"/>
        <v xml:space="preserve"> </v>
      </c>
      <c r="K12" s="100" t="str">
        <f t="shared" si="6"/>
        <v xml:space="preserve"> </v>
      </c>
      <c r="L12" s="100">
        <f t="shared" si="2"/>
        <v>3</v>
      </c>
      <c r="T12" s="98" t="s">
        <v>315</v>
      </c>
      <c r="U12" s="98">
        <v>3</v>
      </c>
      <c r="V12" s="98">
        <v>7</v>
      </c>
      <c r="W12" s="98">
        <v>0</v>
      </c>
      <c r="X12" s="98">
        <v>0</v>
      </c>
      <c r="Y12" s="98">
        <v>0</v>
      </c>
      <c r="Z12" s="98">
        <v>0</v>
      </c>
      <c r="AA12" s="98">
        <v>0</v>
      </c>
      <c r="AB12" s="98">
        <v>0</v>
      </c>
      <c r="AC12" s="98">
        <v>10</v>
      </c>
    </row>
    <row r="13" spans="2:29" ht="20.100000000000001" customHeight="1" thickBot="1">
      <c r="B13" s="160" t="s">
        <v>315</v>
      </c>
      <c r="C13" s="161" t="s">
        <v>41</v>
      </c>
      <c r="D13" s="99">
        <f>IF(U12=0," ",U12)</f>
        <v>3</v>
      </c>
      <c r="E13" s="99">
        <f t="shared" ref="E13:K13" si="7">IF(V12=0," ",V12)</f>
        <v>7</v>
      </c>
      <c r="F13" s="99" t="str">
        <f t="shared" si="7"/>
        <v xml:space="preserve"> </v>
      </c>
      <c r="G13" s="99" t="str">
        <f t="shared" si="7"/>
        <v xml:space="preserve"> </v>
      </c>
      <c r="H13" s="99" t="str">
        <f t="shared" si="7"/>
        <v xml:space="preserve"> </v>
      </c>
      <c r="I13" s="99" t="str">
        <f t="shared" si="7"/>
        <v xml:space="preserve"> </v>
      </c>
      <c r="J13" s="99" t="str">
        <f t="shared" si="7"/>
        <v xml:space="preserve"> </v>
      </c>
      <c r="K13" s="99" t="str">
        <f t="shared" si="7"/>
        <v xml:space="preserve"> </v>
      </c>
      <c r="L13" s="99">
        <f t="shared" si="2"/>
        <v>10</v>
      </c>
      <c r="T13" s="98" t="s">
        <v>316</v>
      </c>
      <c r="U13" s="98">
        <v>20</v>
      </c>
      <c r="V13" s="98">
        <v>0</v>
      </c>
      <c r="W13" s="98">
        <v>1</v>
      </c>
      <c r="X13" s="98">
        <v>0</v>
      </c>
      <c r="Y13" s="98">
        <v>29</v>
      </c>
      <c r="Z13" s="98">
        <v>0</v>
      </c>
      <c r="AA13" s="98">
        <v>0</v>
      </c>
      <c r="AB13" s="98">
        <v>1</v>
      </c>
      <c r="AC13" s="98">
        <v>51</v>
      </c>
    </row>
    <row r="14" spans="2:29" ht="20.100000000000001" customHeight="1" thickBot="1">
      <c r="B14" s="160"/>
      <c r="C14" s="161"/>
      <c r="D14" s="100">
        <f>IF(U31=0," ",U31)</f>
        <v>2</v>
      </c>
      <c r="E14" s="100" t="str">
        <f t="shared" ref="E14:K14" si="8">IF(V31=0," ",V31)</f>
        <v xml:space="preserve"> </v>
      </c>
      <c r="F14" s="100" t="str">
        <f t="shared" si="8"/>
        <v xml:space="preserve"> </v>
      </c>
      <c r="G14" s="100" t="str">
        <f t="shared" si="8"/>
        <v xml:space="preserve"> </v>
      </c>
      <c r="H14" s="100" t="str">
        <f t="shared" si="8"/>
        <v xml:space="preserve"> </v>
      </c>
      <c r="I14" s="100" t="str">
        <f t="shared" si="8"/>
        <v xml:space="preserve"> </v>
      </c>
      <c r="J14" s="100" t="str">
        <f t="shared" si="8"/>
        <v xml:space="preserve"> </v>
      </c>
      <c r="K14" s="100" t="str">
        <f t="shared" si="8"/>
        <v xml:space="preserve"> </v>
      </c>
      <c r="L14" s="100">
        <f t="shared" si="2"/>
        <v>2</v>
      </c>
      <c r="T14" s="98" t="s">
        <v>317</v>
      </c>
      <c r="U14" s="98">
        <v>4</v>
      </c>
      <c r="V14" s="98">
        <v>0</v>
      </c>
      <c r="W14" s="98">
        <v>0</v>
      </c>
      <c r="X14" s="98">
        <v>2</v>
      </c>
      <c r="Y14" s="98">
        <v>1</v>
      </c>
      <c r="Z14" s="98">
        <v>0</v>
      </c>
      <c r="AA14" s="98">
        <v>0</v>
      </c>
      <c r="AB14" s="98">
        <v>2</v>
      </c>
      <c r="AC14" s="98">
        <v>9</v>
      </c>
    </row>
    <row r="15" spans="2:29" ht="20.100000000000001" customHeight="1" thickBot="1">
      <c r="B15" s="160" t="s">
        <v>316</v>
      </c>
      <c r="C15" s="162" t="s">
        <v>426</v>
      </c>
      <c r="D15" s="99">
        <f>IF(U13=0," ",U13)</f>
        <v>20</v>
      </c>
      <c r="E15" s="99" t="str">
        <f t="shared" ref="E15:K15" si="9">IF(V13=0," ",V13)</f>
        <v xml:space="preserve"> </v>
      </c>
      <c r="F15" s="99">
        <f t="shared" si="9"/>
        <v>1</v>
      </c>
      <c r="G15" s="99" t="str">
        <f t="shared" si="9"/>
        <v xml:space="preserve"> </v>
      </c>
      <c r="H15" s="99">
        <f t="shared" si="9"/>
        <v>29</v>
      </c>
      <c r="I15" s="99" t="str">
        <f t="shared" si="9"/>
        <v xml:space="preserve"> </v>
      </c>
      <c r="J15" s="99" t="str">
        <f t="shared" si="9"/>
        <v xml:space="preserve"> </v>
      </c>
      <c r="K15" s="99">
        <f t="shared" si="9"/>
        <v>1</v>
      </c>
      <c r="L15" s="99">
        <f t="shared" si="2"/>
        <v>51</v>
      </c>
      <c r="T15" s="98" t="s">
        <v>318</v>
      </c>
      <c r="U15" s="98">
        <v>2</v>
      </c>
      <c r="V15" s="98">
        <v>49</v>
      </c>
      <c r="W15" s="98">
        <v>1</v>
      </c>
      <c r="X15" s="98">
        <v>0</v>
      </c>
      <c r="Y15" s="98">
        <v>1</v>
      </c>
      <c r="Z15" s="98">
        <v>0</v>
      </c>
      <c r="AA15" s="98">
        <v>0</v>
      </c>
      <c r="AB15" s="98">
        <v>2</v>
      </c>
      <c r="AC15" s="98">
        <v>55</v>
      </c>
    </row>
    <row r="16" spans="2:29" ht="20.100000000000001" customHeight="1" thickBot="1">
      <c r="B16" s="160"/>
      <c r="C16" s="162"/>
      <c r="D16" s="100" t="str">
        <f>IF(U32=0," ",U32)</f>
        <v xml:space="preserve"> </v>
      </c>
      <c r="E16" s="100" t="str">
        <f t="shared" ref="E16:K16" si="10">IF(V32=0," ",V32)</f>
        <v xml:space="preserve"> </v>
      </c>
      <c r="F16" s="100" t="str">
        <f t="shared" si="10"/>
        <v xml:space="preserve"> </v>
      </c>
      <c r="G16" s="100" t="str">
        <f t="shared" si="10"/>
        <v xml:space="preserve"> </v>
      </c>
      <c r="H16" s="100" t="str">
        <f t="shared" si="10"/>
        <v xml:space="preserve"> </v>
      </c>
      <c r="I16" s="100" t="str">
        <f t="shared" si="10"/>
        <v xml:space="preserve"> </v>
      </c>
      <c r="J16" s="100" t="str">
        <f t="shared" si="10"/>
        <v xml:space="preserve"> </v>
      </c>
      <c r="K16" s="100">
        <f t="shared" si="10"/>
        <v>1</v>
      </c>
      <c r="L16" s="100">
        <f t="shared" si="2"/>
        <v>1</v>
      </c>
      <c r="T16" s="98" t="s">
        <v>321</v>
      </c>
      <c r="U16" s="98">
        <v>25</v>
      </c>
      <c r="V16" s="98">
        <v>0</v>
      </c>
      <c r="W16" s="98">
        <v>0</v>
      </c>
      <c r="X16" s="98">
        <v>0</v>
      </c>
      <c r="Y16" s="98">
        <v>0</v>
      </c>
      <c r="Z16" s="98">
        <v>0</v>
      </c>
      <c r="AA16" s="98">
        <v>0</v>
      </c>
      <c r="AB16" s="98">
        <v>9</v>
      </c>
      <c r="AC16" s="98">
        <v>34</v>
      </c>
    </row>
    <row r="17" spans="2:29" ht="20.100000000000001" customHeight="1" thickBot="1">
      <c r="B17" s="160" t="s">
        <v>317</v>
      </c>
      <c r="C17" s="161" t="s">
        <v>39</v>
      </c>
      <c r="D17" s="99">
        <f>IF(U14=0," ",U14)</f>
        <v>4</v>
      </c>
      <c r="E17" s="99" t="str">
        <f t="shared" ref="E17:K17" si="11">IF(V14=0," ",V14)</f>
        <v xml:space="preserve"> </v>
      </c>
      <c r="F17" s="99" t="str">
        <f t="shared" si="11"/>
        <v xml:space="preserve"> </v>
      </c>
      <c r="G17" s="99">
        <f t="shared" si="11"/>
        <v>2</v>
      </c>
      <c r="H17" s="99">
        <f t="shared" si="11"/>
        <v>1</v>
      </c>
      <c r="I17" s="99" t="str">
        <f t="shared" si="11"/>
        <v xml:space="preserve"> </v>
      </c>
      <c r="J17" s="99" t="str">
        <f t="shared" si="11"/>
        <v xml:space="preserve"> </v>
      </c>
      <c r="K17" s="99">
        <f t="shared" si="11"/>
        <v>2</v>
      </c>
      <c r="L17" s="99">
        <f t="shared" si="2"/>
        <v>9</v>
      </c>
      <c r="T17" s="98" t="s">
        <v>322</v>
      </c>
      <c r="U17" s="98">
        <v>51</v>
      </c>
      <c r="V17" s="98">
        <v>0</v>
      </c>
      <c r="W17" s="98">
        <v>1</v>
      </c>
      <c r="X17" s="98">
        <v>0</v>
      </c>
      <c r="Y17" s="98">
        <v>0</v>
      </c>
      <c r="Z17" s="98">
        <v>0</v>
      </c>
      <c r="AA17" s="98">
        <v>0</v>
      </c>
      <c r="AB17" s="98">
        <v>29</v>
      </c>
      <c r="AC17" s="98">
        <v>81</v>
      </c>
    </row>
    <row r="18" spans="2:29" ht="20.100000000000001" customHeight="1" thickBot="1">
      <c r="B18" s="160"/>
      <c r="C18" s="161"/>
      <c r="D18" s="100">
        <f>IF(U33=0," ",U33)</f>
        <v>16</v>
      </c>
      <c r="E18" s="100">
        <f t="shared" ref="E18:K18" si="12">IF(V33=0," ",V33)</f>
        <v>3</v>
      </c>
      <c r="F18" s="100" t="str">
        <f t="shared" si="12"/>
        <v xml:space="preserve"> </v>
      </c>
      <c r="G18" s="100">
        <f t="shared" si="12"/>
        <v>1</v>
      </c>
      <c r="H18" s="100">
        <f t="shared" si="12"/>
        <v>1</v>
      </c>
      <c r="I18" s="100" t="str">
        <f t="shared" si="12"/>
        <v xml:space="preserve"> </v>
      </c>
      <c r="J18" s="100" t="str">
        <f t="shared" si="12"/>
        <v xml:space="preserve"> </v>
      </c>
      <c r="K18" s="100">
        <f t="shared" si="12"/>
        <v>2</v>
      </c>
      <c r="L18" s="100">
        <f t="shared" si="2"/>
        <v>23</v>
      </c>
      <c r="T18" s="98" t="s">
        <v>323</v>
      </c>
      <c r="U18" s="98">
        <v>40</v>
      </c>
      <c r="V18" s="98">
        <v>11</v>
      </c>
      <c r="W18" s="98">
        <v>1</v>
      </c>
      <c r="X18" s="98">
        <v>0</v>
      </c>
      <c r="Y18" s="98">
        <v>0</v>
      </c>
      <c r="Z18" s="98">
        <v>0</v>
      </c>
      <c r="AA18" s="98">
        <v>0</v>
      </c>
      <c r="AB18" s="98">
        <v>2</v>
      </c>
      <c r="AC18" s="98">
        <v>54</v>
      </c>
    </row>
    <row r="19" spans="2:29" ht="20.100000000000001" customHeight="1" thickBot="1">
      <c r="B19" s="160" t="s">
        <v>318</v>
      </c>
      <c r="C19" s="161" t="s">
        <v>38</v>
      </c>
      <c r="D19" s="99">
        <f>IF(U15=0," ",U15)</f>
        <v>2</v>
      </c>
      <c r="E19" s="99">
        <f t="shared" ref="E19:K19" si="13">IF(V15=0," ",V15)</f>
        <v>49</v>
      </c>
      <c r="F19" s="99">
        <f t="shared" si="13"/>
        <v>1</v>
      </c>
      <c r="G19" s="99" t="str">
        <f t="shared" si="13"/>
        <v xml:space="preserve"> </v>
      </c>
      <c r="H19" s="99">
        <f t="shared" si="13"/>
        <v>1</v>
      </c>
      <c r="I19" s="99" t="str">
        <f t="shared" si="13"/>
        <v xml:space="preserve"> </v>
      </c>
      <c r="J19" s="99" t="str">
        <f t="shared" si="13"/>
        <v xml:space="preserve"> </v>
      </c>
      <c r="K19" s="99">
        <f t="shared" si="13"/>
        <v>2</v>
      </c>
      <c r="L19" s="99">
        <f t="shared" si="2"/>
        <v>55</v>
      </c>
      <c r="T19" s="98" t="s">
        <v>324</v>
      </c>
      <c r="U19" s="98">
        <v>0</v>
      </c>
      <c r="V19" s="98">
        <v>105</v>
      </c>
      <c r="W19" s="98">
        <v>0</v>
      </c>
      <c r="X19" s="98">
        <v>0</v>
      </c>
      <c r="Y19" s="98">
        <v>0</v>
      </c>
      <c r="Z19" s="98">
        <v>0</v>
      </c>
      <c r="AA19" s="98">
        <v>0</v>
      </c>
      <c r="AB19" s="98">
        <v>5</v>
      </c>
      <c r="AC19" s="98">
        <v>110</v>
      </c>
    </row>
    <row r="20" spans="2:29" ht="20.100000000000001" customHeight="1" thickBot="1">
      <c r="B20" s="160"/>
      <c r="C20" s="161"/>
      <c r="D20" s="100">
        <f>IF(U34=0," ",U34)</f>
        <v>1</v>
      </c>
      <c r="E20" s="100">
        <f t="shared" ref="E20:K20" si="14">IF(V34=0," ",V34)</f>
        <v>3</v>
      </c>
      <c r="F20" s="100">
        <f t="shared" si="14"/>
        <v>3</v>
      </c>
      <c r="G20" s="100">
        <f t="shared" si="14"/>
        <v>1</v>
      </c>
      <c r="H20" s="100">
        <f t="shared" si="14"/>
        <v>2</v>
      </c>
      <c r="I20" s="100">
        <f t="shared" si="14"/>
        <v>5</v>
      </c>
      <c r="J20" s="100" t="str">
        <f t="shared" si="14"/>
        <v xml:space="preserve"> </v>
      </c>
      <c r="K20" s="100">
        <f t="shared" si="14"/>
        <v>1</v>
      </c>
      <c r="L20" s="100">
        <f t="shared" si="2"/>
        <v>16</v>
      </c>
      <c r="T20" s="98" t="s">
        <v>325</v>
      </c>
      <c r="U20" s="98">
        <v>2</v>
      </c>
      <c r="V20" s="98">
        <v>3</v>
      </c>
      <c r="W20" s="98">
        <v>9</v>
      </c>
      <c r="X20" s="98">
        <v>21</v>
      </c>
      <c r="Y20" s="98">
        <v>0</v>
      </c>
      <c r="Z20" s="98">
        <v>3</v>
      </c>
      <c r="AA20" s="98">
        <v>1</v>
      </c>
      <c r="AB20" s="98">
        <v>1</v>
      </c>
      <c r="AC20" s="98">
        <v>40</v>
      </c>
    </row>
    <row r="21" spans="2:29" ht="20.100000000000001" customHeight="1" thickBot="1">
      <c r="B21" s="160" t="s">
        <v>321</v>
      </c>
      <c r="C21" s="162" t="s">
        <v>37</v>
      </c>
      <c r="D21" s="99">
        <f>IF(U16=0," ",U16)</f>
        <v>25</v>
      </c>
      <c r="E21" s="99" t="str">
        <f t="shared" ref="E21:K21" si="15">IF(V16=0," ",V16)</f>
        <v xml:space="preserve"> </v>
      </c>
      <c r="F21" s="99" t="str">
        <f t="shared" si="15"/>
        <v xml:space="preserve"> </v>
      </c>
      <c r="G21" s="99" t="str">
        <f t="shared" si="15"/>
        <v xml:space="preserve"> </v>
      </c>
      <c r="H21" s="99" t="str">
        <f t="shared" si="15"/>
        <v xml:space="preserve"> </v>
      </c>
      <c r="I21" s="99" t="str">
        <f t="shared" si="15"/>
        <v xml:space="preserve"> </v>
      </c>
      <c r="J21" s="99" t="str">
        <f t="shared" si="15"/>
        <v xml:space="preserve"> </v>
      </c>
      <c r="K21" s="99">
        <f t="shared" si="15"/>
        <v>9</v>
      </c>
      <c r="L21" s="99">
        <f t="shared" si="2"/>
        <v>34</v>
      </c>
      <c r="T21" s="98" t="s">
        <v>326</v>
      </c>
      <c r="U21" s="98">
        <v>2</v>
      </c>
      <c r="V21" s="98">
        <v>4</v>
      </c>
      <c r="W21" s="98">
        <v>1</v>
      </c>
      <c r="X21" s="98">
        <v>0</v>
      </c>
      <c r="Y21" s="98">
        <v>0</v>
      </c>
      <c r="Z21" s="98">
        <v>0</v>
      </c>
      <c r="AA21" s="98">
        <v>0</v>
      </c>
      <c r="AB21" s="98">
        <v>0</v>
      </c>
      <c r="AC21" s="98">
        <v>7</v>
      </c>
    </row>
    <row r="22" spans="2:29" ht="20.100000000000001" customHeight="1" thickBot="1">
      <c r="B22" s="160"/>
      <c r="C22" s="162"/>
      <c r="D22" s="100">
        <f>IF(U35=0," ",U35)</f>
        <v>70</v>
      </c>
      <c r="E22" s="100" t="str">
        <f t="shared" ref="E22:K22" si="16">IF(V35=0," ",V35)</f>
        <v xml:space="preserve"> </v>
      </c>
      <c r="F22" s="100" t="str">
        <f t="shared" si="16"/>
        <v xml:space="preserve"> </v>
      </c>
      <c r="G22" s="100" t="str">
        <f t="shared" si="16"/>
        <v xml:space="preserve"> </v>
      </c>
      <c r="H22" s="100" t="str">
        <f t="shared" si="16"/>
        <v xml:space="preserve"> </v>
      </c>
      <c r="I22" s="100" t="str">
        <f t="shared" si="16"/>
        <v xml:space="preserve"> </v>
      </c>
      <c r="J22" s="100" t="str">
        <f t="shared" si="16"/>
        <v xml:space="preserve"> </v>
      </c>
      <c r="K22" s="100">
        <f t="shared" si="16"/>
        <v>11</v>
      </c>
      <c r="L22" s="100">
        <f t="shared" si="2"/>
        <v>81</v>
      </c>
      <c r="T22" s="98" t="s">
        <v>327</v>
      </c>
      <c r="U22" s="98">
        <v>0</v>
      </c>
      <c r="V22" s="98">
        <v>0</v>
      </c>
      <c r="W22" s="98">
        <v>0</v>
      </c>
      <c r="X22" s="98">
        <v>0</v>
      </c>
      <c r="Y22" s="98">
        <v>0</v>
      </c>
      <c r="Z22" s="98">
        <v>1</v>
      </c>
      <c r="AA22" s="98">
        <v>0</v>
      </c>
      <c r="AB22" s="98">
        <v>4</v>
      </c>
      <c r="AC22" s="98">
        <v>5</v>
      </c>
    </row>
    <row r="23" spans="2:29" ht="20.100000000000001" customHeight="1" thickBot="1">
      <c r="B23" s="160" t="s">
        <v>322</v>
      </c>
      <c r="C23" s="161" t="s">
        <v>36</v>
      </c>
      <c r="D23" s="99">
        <f>IF(U17=0," ",U17)</f>
        <v>51</v>
      </c>
      <c r="E23" s="99" t="str">
        <f t="shared" ref="E23:K23" si="17">IF(V17=0," ",V17)</f>
        <v xml:space="preserve"> </v>
      </c>
      <c r="F23" s="99">
        <f t="shared" si="17"/>
        <v>1</v>
      </c>
      <c r="G23" s="99" t="str">
        <f t="shared" si="17"/>
        <v xml:space="preserve"> </v>
      </c>
      <c r="H23" s="99" t="str">
        <f t="shared" si="17"/>
        <v xml:space="preserve"> </v>
      </c>
      <c r="I23" s="99" t="str">
        <f t="shared" si="17"/>
        <v xml:space="preserve"> </v>
      </c>
      <c r="J23" s="99" t="str">
        <f t="shared" si="17"/>
        <v xml:space="preserve"> </v>
      </c>
      <c r="K23" s="99">
        <f t="shared" si="17"/>
        <v>29</v>
      </c>
      <c r="L23" s="99">
        <f t="shared" si="2"/>
        <v>81</v>
      </c>
      <c r="T23" s="98" t="s">
        <v>328</v>
      </c>
      <c r="U23" s="98">
        <v>0</v>
      </c>
      <c r="V23" s="98">
        <v>1</v>
      </c>
      <c r="W23" s="98">
        <v>1</v>
      </c>
      <c r="X23" s="98">
        <v>0</v>
      </c>
      <c r="Y23" s="98">
        <v>0</v>
      </c>
      <c r="Z23" s="98">
        <v>1</v>
      </c>
      <c r="AA23" s="98">
        <v>0</v>
      </c>
      <c r="AB23" s="98">
        <v>0</v>
      </c>
      <c r="AC23" s="98">
        <v>3</v>
      </c>
    </row>
    <row r="24" spans="2:29" ht="20.100000000000001" customHeight="1" thickBot="1">
      <c r="B24" s="160"/>
      <c r="C24" s="161"/>
      <c r="D24" s="100">
        <f>IF(U36=0," ",U36)</f>
        <v>7</v>
      </c>
      <c r="E24" s="100" t="str">
        <f t="shared" ref="E24:K24" si="18">IF(V36=0," ",V36)</f>
        <v xml:space="preserve"> </v>
      </c>
      <c r="F24" s="100">
        <f t="shared" si="18"/>
        <v>1</v>
      </c>
      <c r="G24" s="100" t="str">
        <f t="shared" si="18"/>
        <v xml:space="preserve"> </v>
      </c>
      <c r="H24" s="100" t="str">
        <f t="shared" si="18"/>
        <v xml:space="preserve"> </v>
      </c>
      <c r="I24" s="100" t="str">
        <f t="shared" si="18"/>
        <v xml:space="preserve"> </v>
      </c>
      <c r="J24" s="100" t="str">
        <f t="shared" si="18"/>
        <v xml:space="preserve"> </v>
      </c>
      <c r="K24" s="100">
        <f t="shared" si="18"/>
        <v>5</v>
      </c>
      <c r="L24" s="100">
        <f t="shared" si="2"/>
        <v>13</v>
      </c>
      <c r="T24" s="98" t="s">
        <v>155</v>
      </c>
      <c r="U24" s="98">
        <v>169</v>
      </c>
      <c r="V24" s="98">
        <v>184</v>
      </c>
      <c r="W24" s="98">
        <v>21</v>
      </c>
      <c r="X24" s="98">
        <v>24</v>
      </c>
      <c r="Y24" s="98">
        <v>32</v>
      </c>
      <c r="Z24" s="98">
        <v>5</v>
      </c>
      <c r="AA24" s="98">
        <v>1</v>
      </c>
      <c r="AB24" s="98">
        <v>63</v>
      </c>
      <c r="AC24" s="98">
        <v>499</v>
      </c>
    </row>
    <row r="25" spans="2:29" ht="20.100000000000001" customHeight="1" thickBot="1">
      <c r="B25" s="160" t="s">
        <v>323</v>
      </c>
      <c r="C25" s="162" t="s">
        <v>427</v>
      </c>
      <c r="D25" s="99">
        <f>IF(U18=0," ",U18)</f>
        <v>40</v>
      </c>
      <c r="E25" s="99">
        <f t="shared" ref="E25:K25" si="19">IF(V18=0," ",V18)</f>
        <v>11</v>
      </c>
      <c r="F25" s="99">
        <f t="shared" si="19"/>
        <v>1</v>
      </c>
      <c r="G25" s="99" t="str">
        <f t="shared" si="19"/>
        <v xml:space="preserve"> </v>
      </c>
      <c r="H25" s="99" t="str">
        <f t="shared" si="19"/>
        <v xml:space="preserve"> </v>
      </c>
      <c r="I25" s="99" t="str">
        <f t="shared" si="19"/>
        <v xml:space="preserve"> </v>
      </c>
      <c r="J25" s="99" t="str">
        <f t="shared" si="19"/>
        <v xml:space="preserve"> </v>
      </c>
      <c r="K25" s="99">
        <f t="shared" si="19"/>
        <v>2</v>
      </c>
      <c r="L25" s="99">
        <f t="shared" si="2"/>
        <v>54</v>
      </c>
      <c r="T25" s="97"/>
      <c r="U25" s="97"/>
      <c r="V25" s="97"/>
      <c r="W25" s="97"/>
      <c r="X25" s="97"/>
      <c r="Y25" s="97"/>
      <c r="Z25" s="97"/>
      <c r="AA25" s="97"/>
      <c r="AB25" s="97"/>
      <c r="AC25" s="97"/>
    </row>
    <row r="26" spans="2:29" ht="20.100000000000001" customHeight="1" thickBot="1">
      <c r="B26" s="160"/>
      <c r="C26" s="162"/>
      <c r="D26" s="100">
        <f>IF(U37=0," ",U37)</f>
        <v>4</v>
      </c>
      <c r="E26" s="100">
        <f t="shared" ref="E26:K26" si="20">IF(V37=0," ",V37)</f>
        <v>10</v>
      </c>
      <c r="F26" s="100">
        <f t="shared" si="20"/>
        <v>2</v>
      </c>
      <c r="G26" s="100" t="str">
        <f t="shared" si="20"/>
        <v xml:space="preserve"> </v>
      </c>
      <c r="H26" s="100" t="str">
        <f t="shared" si="20"/>
        <v xml:space="preserve"> </v>
      </c>
      <c r="I26" s="100" t="str">
        <f t="shared" si="20"/>
        <v xml:space="preserve"> </v>
      </c>
      <c r="J26" s="100" t="str">
        <f t="shared" si="20"/>
        <v xml:space="preserve"> </v>
      </c>
      <c r="K26" s="100" t="str">
        <f t="shared" si="20"/>
        <v xml:space="preserve"> </v>
      </c>
      <c r="L26" s="100">
        <f t="shared" si="2"/>
        <v>16</v>
      </c>
      <c r="T26" s="98" t="s">
        <v>430</v>
      </c>
      <c r="U26" s="97"/>
      <c r="V26" s="97"/>
      <c r="W26" s="97"/>
      <c r="X26" s="97"/>
      <c r="Y26" s="97"/>
      <c r="Z26" s="97"/>
      <c r="AA26" s="97"/>
      <c r="AB26" s="97"/>
      <c r="AC26" s="97"/>
    </row>
    <row r="27" spans="2:29" ht="20.100000000000001" customHeight="1" thickBot="1">
      <c r="B27" s="160" t="s">
        <v>324</v>
      </c>
      <c r="C27" s="161" t="s">
        <v>34</v>
      </c>
      <c r="D27" s="99" t="str">
        <f>IF(U19=0," ",U19)</f>
        <v xml:space="preserve"> </v>
      </c>
      <c r="E27" s="99">
        <f t="shared" ref="E27:K27" si="21">IF(V19=0," ",V19)</f>
        <v>105</v>
      </c>
      <c r="F27" s="99" t="str">
        <f t="shared" si="21"/>
        <v xml:space="preserve"> </v>
      </c>
      <c r="G27" s="99" t="str">
        <f t="shared" si="21"/>
        <v xml:space="preserve"> </v>
      </c>
      <c r="H27" s="99" t="str">
        <f t="shared" si="21"/>
        <v xml:space="preserve"> </v>
      </c>
      <c r="I27" s="99" t="str">
        <f t="shared" si="21"/>
        <v xml:space="preserve"> </v>
      </c>
      <c r="J27" s="99" t="str">
        <f t="shared" si="21"/>
        <v xml:space="preserve"> </v>
      </c>
      <c r="K27" s="99">
        <f t="shared" si="21"/>
        <v>5</v>
      </c>
      <c r="L27" s="99">
        <f t="shared" si="2"/>
        <v>110</v>
      </c>
      <c r="T27" s="98"/>
      <c r="U27" s="98" t="s">
        <v>312</v>
      </c>
      <c r="V27" s="98" t="s">
        <v>313</v>
      </c>
      <c r="W27" s="98" t="s">
        <v>314</v>
      </c>
      <c r="X27" s="98" t="s">
        <v>315</v>
      </c>
      <c r="Y27" s="98" t="s">
        <v>316</v>
      </c>
      <c r="Z27" s="98" t="s">
        <v>317</v>
      </c>
      <c r="AA27" s="98" t="s">
        <v>318</v>
      </c>
      <c r="AB27" s="98" t="s">
        <v>319</v>
      </c>
      <c r="AC27" s="98" t="s">
        <v>155</v>
      </c>
    </row>
    <row r="28" spans="2:29" ht="20.100000000000001" customHeight="1" thickBot="1">
      <c r="B28" s="160"/>
      <c r="C28" s="161"/>
      <c r="D28" s="100" t="str">
        <f>IF(U38=0," ",U38)</f>
        <v xml:space="preserve"> </v>
      </c>
      <c r="E28" s="100">
        <f t="shared" ref="E28:K28" si="22">IF(V38=0," ",V38)</f>
        <v>15</v>
      </c>
      <c r="F28" s="100" t="str">
        <f t="shared" si="22"/>
        <v xml:space="preserve"> </v>
      </c>
      <c r="G28" s="100" t="str">
        <f t="shared" si="22"/>
        <v xml:space="preserve"> </v>
      </c>
      <c r="H28" s="100" t="str">
        <f t="shared" si="22"/>
        <v xml:space="preserve"> </v>
      </c>
      <c r="I28" s="100" t="str">
        <f t="shared" si="22"/>
        <v xml:space="preserve"> </v>
      </c>
      <c r="J28" s="100" t="str">
        <f t="shared" si="22"/>
        <v xml:space="preserve"> </v>
      </c>
      <c r="K28" s="100">
        <f t="shared" si="22"/>
        <v>9</v>
      </c>
      <c r="L28" s="100">
        <f t="shared" si="2"/>
        <v>24</v>
      </c>
      <c r="T28" s="98" t="s">
        <v>312</v>
      </c>
      <c r="U28" s="98">
        <v>3</v>
      </c>
      <c r="V28" s="98">
        <v>0</v>
      </c>
      <c r="W28" s="98">
        <v>14</v>
      </c>
      <c r="X28" s="98">
        <v>0</v>
      </c>
      <c r="Y28" s="98">
        <v>0</v>
      </c>
      <c r="Z28" s="98">
        <v>2</v>
      </c>
      <c r="AA28" s="98">
        <v>1</v>
      </c>
      <c r="AB28" s="98">
        <v>17</v>
      </c>
      <c r="AC28" s="98">
        <v>37</v>
      </c>
    </row>
    <row r="29" spans="2:29" ht="20.100000000000001" customHeight="1" thickBot="1">
      <c r="B29" s="160" t="s">
        <v>325</v>
      </c>
      <c r="C29" s="162" t="s">
        <v>428</v>
      </c>
      <c r="D29" s="99">
        <f>IF(U20=0," ",U20)</f>
        <v>2</v>
      </c>
      <c r="E29" s="99">
        <f t="shared" ref="E29:K29" si="23">IF(V20=0," ",V20)</f>
        <v>3</v>
      </c>
      <c r="F29" s="99">
        <f t="shared" si="23"/>
        <v>9</v>
      </c>
      <c r="G29" s="99">
        <f t="shared" si="23"/>
        <v>21</v>
      </c>
      <c r="H29" s="99" t="str">
        <f t="shared" si="23"/>
        <v xml:space="preserve"> </v>
      </c>
      <c r="I29" s="99">
        <f t="shared" si="23"/>
        <v>3</v>
      </c>
      <c r="J29" s="99">
        <f t="shared" si="23"/>
        <v>1</v>
      </c>
      <c r="K29" s="99">
        <f t="shared" si="23"/>
        <v>1</v>
      </c>
      <c r="L29" s="99">
        <f t="shared" si="2"/>
        <v>40</v>
      </c>
      <c r="T29" s="98" t="s">
        <v>313</v>
      </c>
      <c r="U29" s="98">
        <v>1</v>
      </c>
      <c r="V29" s="98">
        <v>2</v>
      </c>
      <c r="W29" s="98">
        <v>2</v>
      </c>
      <c r="X29" s="98">
        <v>2</v>
      </c>
      <c r="Y29" s="98">
        <v>1</v>
      </c>
      <c r="Z29" s="98">
        <v>0</v>
      </c>
      <c r="AA29" s="98">
        <v>0</v>
      </c>
      <c r="AB29" s="98">
        <v>0</v>
      </c>
      <c r="AC29" s="98">
        <v>8</v>
      </c>
    </row>
    <row r="30" spans="2:29" ht="20.100000000000001" customHeight="1" thickBot="1">
      <c r="B30" s="160"/>
      <c r="C30" s="162"/>
      <c r="D30" s="100">
        <f>IF(U39=0," ",U39)</f>
        <v>1</v>
      </c>
      <c r="E30" s="100">
        <f t="shared" ref="E30:K30" si="24">IF(V39=0," ",V39)</f>
        <v>1</v>
      </c>
      <c r="F30" s="100">
        <f t="shared" si="24"/>
        <v>4</v>
      </c>
      <c r="G30" s="100">
        <f t="shared" si="24"/>
        <v>3</v>
      </c>
      <c r="H30" s="100" t="str">
        <f t="shared" si="24"/>
        <v xml:space="preserve"> </v>
      </c>
      <c r="I30" s="100" t="str">
        <f t="shared" si="24"/>
        <v xml:space="preserve"> </v>
      </c>
      <c r="J30" s="100" t="str">
        <f t="shared" si="24"/>
        <v xml:space="preserve"> </v>
      </c>
      <c r="K30" s="100">
        <f t="shared" si="24"/>
        <v>1</v>
      </c>
      <c r="L30" s="100">
        <f t="shared" si="2"/>
        <v>10</v>
      </c>
      <c r="T30" s="98" t="s">
        <v>314</v>
      </c>
      <c r="U30" s="98">
        <v>0</v>
      </c>
      <c r="V30" s="98">
        <v>2</v>
      </c>
      <c r="W30" s="98">
        <v>1</v>
      </c>
      <c r="X30" s="98">
        <v>0</v>
      </c>
      <c r="Y30" s="98">
        <v>0</v>
      </c>
      <c r="Z30" s="98">
        <v>0</v>
      </c>
      <c r="AA30" s="98">
        <v>0</v>
      </c>
      <c r="AB30" s="98">
        <v>0</v>
      </c>
      <c r="AC30" s="98">
        <v>3</v>
      </c>
    </row>
    <row r="31" spans="2:29" ht="20.100000000000001" customHeight="1" thickBot="1">
      <c r="B31" s="160" t="s">
        <v>326</v>
      </c>
      <c r="C31" s="161" t="s">
        <v>32</v>
      </c>
      <c r="D31" s="99">
        <f>IF(U21=0," ",U21)</f>
        <v>2</v>
      </c>
      <c r="E31" s="99">
        <f t="shared" ref="E31:K31" si="25">IF(V21=0," ",V21)</f>
        <v>4</v>
      </c>
      <c r="F31" s="99">
        <f t="shared" si="25"/>
        <v>1</v>
      </c>
      <c r="G31" s="99" t="str">
        <f t="shared" si="25"/>
        <v xml:space="preserve"> </v>
      </c>
      <c r="H31" s="99" t="str">
        <f t="shared" si="25"/>
        <v xml:space="preserve"> </v>
      </c>
      <c r="I31" s="99" t="str">
        <f t="shared" si="25"/>
        <v xml:space="preserve"> </v>
      </c>
      <c r="J31" s="99" t="str">
        <f t="shared" si="25"/>
        <v xml:space="preserve"> </v>
      </c>
      <c r="K31" s="99" t="str">
        <f t="shared" si="25"/>
        <v xml:space="preserve"> </v>
      </c>
      <c r="L31" s="99">
        <f t="shared" si="2"/>
        <v>7</v>
      </c>
      <c r="T31" s="98" t="s">
        <v>315</v>
      </c>
      <c r="U31" s="98">
        <v>2</v>
      </c>
      <c r="V31" s="98">
        <v>0</v>
      </c>
      <c r="W31" s="98">
        <v>0</v>
      </c>
      <c r="X31" s="98">
        <v>0</v>
      </c>
      <c r="Y31" s="98">
        <v>0</v>
      </c>
      <c r="Z31" s="98">
        <v>0</v>
      </c>
      <c r="AA31" s="98">
        <v>0</v>
      </c>
      <c r="AB31" s="98">
        <v>0</v>
      </c>
      <c r="AC31" s="98">
        <v>2</v>
      </c>
    </row>
    <row r="32" spans="2:29" ht="20.100000000000001" customHeight="1" thickBot="1">
      <c r="B32" s="160"/>
      <c r="C32" s="161"/>
      <c r="D32" s="100" t="str">
        <f>IF(U40=0," ",U40)</f>
        <v xml:space="preserve"> </v>
      </c>
      <c r="E32" s="100" t="str">
        <f t="shared" ref="E32:K32" si="26">IF(V40=0," ",V40)</f>
        <v xml:space="preserve"> </v>
      </c>
      <c r="F32" s="100" t="str">
        <f t="shared" si="26"/>
        <v xml:space="preserve"> </v>
      </c>
      <c r="G32" s="100" t="str">
        <f t="shared" si="26"/>
        <v xml:space="preserve"> </v>
      </c>
      <c r="H32" s="100" t="str">
        <f t="shared" si="26"/>
        <v xml:space="preserve"> </v>
      </c>
      <c r="I32" s="100" t="str">
        <f t="shared" si="26"/>
        <v xml:space="preserve"> </v>
      </c>
      <c r="J32" s="100" t="str">
        <f t="shared" si="26"/>
        <v xml:space="preserve"> </v>
      </c>
      <c r="K32" s="100" t="str">
        <f t="shared" si="26"/>
        <v xml:space="preserve"> </v>
      </c>
      <c r="L32" s="100">
        <f t="shared" si="2"/>
        <v>0</v>
      </c>
      <c r="T32" s="98" t="s">
        <v>316</v>
      </c>
      <c r="U32" s="98">
        <v>0</v>
      </c>
      <c r="V32" s="98">
        <v>0</v>
      </c>
      <c r="W32" s="98">
        <v>0</v>
      </c>
      <c r="X32" s="98">
        <v>0</v>
      </c>
      <c r="Y32" s="98">
        <v>0</v>
      </c>
      <c r="Z32" s="98">
        <v>0</v>
      </c>
      <c r="AA32" s="98">
        <v>0</v>
      </c>
      <c r="AB32" s="98">
        <v>1</v>
      </c>
      <c r="AC32" s="98">
        <v>1</v>
      </c>
    </row>
    <row r="33" spans="2:29" ht="20.100000000000001" customHeight="1" thickBot="1">
      <c r="B33" s="160" t="s">
        <v>327</v>
      </c>
      <c r="C33" s="161" t="s">
        <v>31</v>
      </c>
      <c r="D33" s="99" t="str">
        <f>IF(U22=0," ",U22)</f>
        <v xml:space="preserve"> </v>
      </c>
      <c r="E33" s="99" t="str">
        <f t="shared" ref="E33:K33" si="27">IF(V22=0," ",V22)</f>
        <v xml:space="preserve"> </v>
      </c>
      <c r="F33" s="99" t="str">
        <f t="shared" si="27"/>
        <v xml:space="preserve"> </v>
      </c>
      <c r="G33" s="99" t="str">
        <f t="shared" si="27"/>
        <v xml:space="preserve"> </v>
      </c>
      <c r="H33" s="99" t="str">
        <f t="shared" si="27"/>
        <v xml:space="preserve"> </v>
      </c>
      <c r="I33" s="99">
        <f t="shared" si="27"/>
        <v>1</v>
      </c>
      <c r="J33" s="99" t="str">
        <f t="shared" si="27"/>
        <v xml:space="preserve"> </v>
      </c>
      <c r="K33" s="99">
        <f t="shared" si="27"/>
        <v>4</v>
      </c>
      <c r="L33" s="99">
        <f t="shared" si="2"/>
        <v>5</v>
      </c>
      <c r="T33" s="98" t="s">
        <v>317</v>
      </c>
      <c r="U33" s="98">
        <v>16</v>
      </c>
      <c r="V33" s="98">
        <v>3</v>
      </c>
      <c r="W33" s="98">
        <v>0</v>
      </c>
      <c r="X33" s="98">
        <v>1</v>
      </c>
      <c r="Y33" s="98">
        <v>1</v>
      </c>
      <c r="Z33" s="98">
        <v>0</v>
      </c>
      <c r="AA33" s="98">
        <v>0</v>
      </c>
      <c r="AB33" s="98">
        <v>2</v>
      </c>
      <c r="AC33" s="98">
        <v>23</v>
      </c>
    </row>
    <row r="34" spans="2:29" ht="20.100000000000001" customHeight="1" thickBot="1">
      <c r="B34" s="160"/>
      <c r="C34" s="161"/>
      <c r="D34" s="100" t="str">
        <f>IF(U41=0," ",U41)</f>
        <v xml:space="preserve"> </v>
      </c>
      <c r="E34" s="100" t="str">
        <f t="shared" ref="E34:K34" si="28">IF(V41=0," ",V41)</f>
        <v xml:space="preserve"> </v>
      </c>
      <c r="F34" s="100" t="str">
        <f t="shared" si="28"/>
        <v xml:space="preserve"> </v>
      </c>
      <c r="G34" s="100" t="str">
        <f t="shared" si="28"/>
        <v xml:space="preserve"> </v>
      </c>
      <c r="H34" s="100" t="str">
        <f t="shared" si="28"/>
        <v xml:space="preserve"> </v>
      </c>
      <c r="I34" s="100" t="str">
        <f t="shared" si="28"/>
        <v xml:space="preserve"> </v>
      </c>
      <c r="J34" s="100" t="str">
        <f t="shared" si="28"/>
        <v xml:space="preserve"> </v>
      </c>
      <c r="K34" s="100" t="str">
        <f t="shared" si="28"/>
        <v xml:space="preserve"> </v>
      </c>
      <c r="L34" s="100">
        <f t="shared" si="2"/>
        <v>0</v>
      </c>
      <c r="T34" s="98" t="s">
        <v>318</v>
      </c>
      <c r="U34" s="98">
        <v>1</v>
      </c>
      <c r="V34" s="98">
        <v>3</v>
      </c>
      <c r="W34" s="98">
        <v>3</v>
      </c>
      <c r="X34" s="98">
        <v>1</v>
      </c>
      <c r="Y34" s="98">
        <v>2</v>
      </c>
      <c r="Z34" s="98">
        <v>5</v>
      </c>
      <c r="AA34" s="98">
        <v>0</v>
      </c>
      <c r="AB34" s="98">
        <v>1</v>
      </c>
      <c r="AC34" s="98">
        <v>16</v>
      </c>
    </row>
    <row r="35" spans="2:29" ht="20.100000000000001" customHeight="1" thickBot="1">
      <c r="B35" s="160" t="s">
        <v>328</v>
      </c>
      <c r="C35" s="161" t="s">
        <v>30</v>
      </c>
      <c r="D35" s="99" t="str">
        <f>IF(U23=0," ",U23)</f>
        <v xml:space="preserve"> </v>
      </c>
      <c r="E35" s="99">
        <f t="shared" ref="E35:K35" si="29">IF(V23=0," ",V23)</f>
        <v>1</v>
      </c>
      <c r="F35" s="99">
        <f t="shared" si="29"/>
        <v>1</v>
      </c>
      <c r="G35" s="99" t="str">
        <f t="shared" si="29"/>
        <v xml:space="preserve"> </v>
      </c>
      <c r="H35" s="99" t="str">
        <f t="shared" si="29"/>
        <v xml:space="preserve"> </v>
      </c>
      <c r="I35" s="99">
        <f t="shared" si="29"/>
        <v>1</v>
      </c>
      <c r="J35" s="99" t="str">
        <f t="shared" si="29"/>
        <v xml:space="preserve"> </v>
      </c>
      <c r="K35" s="99" t="str">
        <f t="shared" si="29"/>
        <v xml:space="preserve"> </v>
      </c>
      <c r="L35" s="99">
        <f t="shared" si="2"/>
        <v>3</v>
      </c>
      <c r="T35" s="98" t="s">
        <v>321</v>
      </c>
      <c r="U35" s="98">
        <v>70</v>
      </c>
      <c r="V35" s="98">
        <v>0</v>
      </c>
      <c r="W35" s="98">
        <v>0</v>
      </c>
      <c r="X35" s="98">
        <v>0</v>
      </c>
      <c r="Y35" s="98">
        <v>0</v>
      </c>
      <c r="Z35" s="98">
        <v>0</v>
      </c>
      <c r="AA35" s="98">
        <v>0</v>
      </c>
      <c r="AB35" s="98">
        <v>11</v>
      </c>
      <c r="AC35" s="98">
        <v>81</v>
      </c>
    </row>
    <row r="36" spans="2:29" ht="20.100000000000001" customHeight="1" thickBot="1">
      <c r="B36" s="160"/>
      <c r="C36" s="161"/>
      <c r="D36" s="100" t="str">
        <f>IF(U42=0," ",U42)</f>
        <v xml:space="preserve"> </v>
      </c>
      <c r="E36" s="100" t="str">
        <f t="shared" ref="E36:K36" si="30">IF(V42=0," ",V42)</f>
        <v xml:space="preserve"> </v>
      </c>
      <c r="F36" s="100" t="str">
        <f t="shared" si="30"/>
        <v xml:space="preserve"> </v>
      </c>
      <c r="G36" s="100" t="str">
        <f t="shared" si="30"/>
        <v xml:space="preserve"> </v>
      </c>
      <c r="H36" s="100" t="str">
        <f t="shared" si="30"/>
        <v xml:space="preserve"> </v>
      </c>
      <c r="I36" s="100" t="str">
        <f t="shared" si="30"/>
        <v xml:space="preserve"> </v>
      </c>
      <c r="J36" s="100">
        <f t="shared" si="30"/>
        <v>1</v>
      </c>
      <c r="K36" s="100" t="str">
        <f t="shared" si="30"/>
        <v xml:space="preserve"> </v>
      </c>
      <c r="L36" s="100">
        <f t="shared" si="2"/>
        <v>1</v>
      </c>
      <c r="T36" s="98" t="s">
        <v>322</v>
      </c>
      <c r="U36" s="98">
        <v>7</v>
      </c>
      <c r="V36" s="98">
        <v>0</v>
      </c>
      <c r="W36" s="98">
        <v>1</v>
      </c>
      <c r="X36" s="98">
        <v>0</v>
      </c>
      <c r="Y36" s="98">
        <v>0</v>
      </c>
      <c r="Z36" s="98">
        <v>0</v>
      </c>
      <c r="AA36" s="98">
        <v>0</v>
      </c>
      <c r="AB36" s="98">
        <v>5</v>
      </c>
      <c r="AC36" s="98">
        <v>13</v>
      </c>
    </row>
    <row r="37" spans="2:29" ht="13.5" thickBot="1">
      <c r="T37" s="98" t="s">
        <v>323</v>
      </c>
      <c r="U37" s="98">
        <v>4</v>
      </c>
      <c r="V37" s="98">
        <v>10</v>
      </c>
      <c r="W37" s="98">
        <v>2</v>
      </c>
      <c r="X37" s="98">
        <v>0</v>
      </c>
      <c r="Y37" s="98">
        <v>0</v>
      </c>
      <c r="Z37" s="98">
        <v>0</v>
      </c>
      <c r="AA37" s="98">
        <v>0</v>
      </c>
      <c r="AB37" s="98">
        <v>0</v>
      </c>
      <c r="AC37" s="98">
        <v>16</v>
      </c>
    </row>
    <row r="38" spans="2:29" ht="19.5" customHeight="1" thickBot="1">
      <c r="I38" s="163" t="s">
        <v>362</v>
      </c>
      <c r="J38" s="163"/>
      <c r="K38" s="163"/>
      <c r="L38" s="101">
        <f>SUM(L7,L9,L11,L13,L15,L17,L19,L21,L23,L25,L27,L29,L31,L33,L35,)</f>
        <v>499</v>
      </c>
      <c r="T38" s="98" t="s">
        <v>324</v>
      </c>
      <c r="U38" s="98">
        <v>0</v>
      </c>
      <c r="V38" s="98">
        <v>15</v>
      </c>
      <c r="W38" s="98">
        <v>0</v>
      </c>
      <c r="X38" s="98">
        <v>0</v>
      </c>
      <c r="Y38" s="98">
        <v>0</v>
      </c>
      <c r="Z38" s="98">
        <v>0</v>
      </c>
      <c r="AA38" s="98">
        <v>0</v>
      </c>
      <c r="AB38" s="98">
        <v>9</v>
      </c>
      <c r="AC38" s="98">
        <v>24</v>
      </c>
    </row>
    <row r="39" spans="2:29" ht="21.75" customHeight="1" thickBot="1">
      <c r="I39" s="164" t="s">
        <v>363</v>
      </c>
      <c r="J39" s="164"/>
      <c r="K39" s="164"/>
      <c r="L39" s="101">
        <f>SUM(L8,L10,L12,L14,L16,L18,L20,L22,L24,L26,L28,L30,L32,L34,L36,)</f>
        <v>235</v>
      </c>
      <c r="T39" s="98" t="s">
        <v>325</v>
      </c>
      <c r="U39" s="98">
        <v>1</v>
      </c>
      <c r="V39" s="98">
        <v>1</v>
      </c>
      <c r="W39" s="98">
        <v>4</v>
      </c>
      <c r="X39" s="98">
        <v>3</v>
      </c>
      <c r="Y39" s="98">
        <v>0</v>
      </c>
      <c r="Z39" s="98">
        <v>0</v>
      </c>
      <c r="AA39" s="98">
        <v>0</v>
      </c>
      <c r="AB39" s="98">
        <v>1</v>
      </c>
      <c r="AC39" s="98">
        <v>10</v>
      </c>
    </row>
    <row r="40" spans="2:29">
      <c r="T40" s="98" t="s">
        <v>326</v>
      </c>
      <c r="U40" s="98">
        <v>0</v>
      </c>
      <c r="V40" s="98">
        <v>0</v>
      </c>
      <c r="W40" s="98">
        <v>0</v>
      </c>
      <c r="X40" s="98">
        <v>0</v>
      </c>
      <c r="Y40" s="98">
        <v>0</v>
      </c>
      <c r="Z40" s="98">
        <v>0</v>
      </c>
      <c r="AA40" s="98">
        <v>0</v>
      </c>
      <c r="AB40" s="98">
        <v>0</v>
      </c>
      <c r="AC40" s="98">
        <v>0</v>
      </c>
    </row>
    <row r="41" spans="2:29">
      <c r="T41" s="98" t="s">
        <v>327</v>
      </c>
      <c r="U41" s="98">
        <v>0</v>
      </c>
      <c r="V41" s="98">
        <v>0</v>
      </c>
      <c r="W41" s="98">
        <v>0</v>
      </c>
      <c r="X41" s="98">
        <v>0</v>
      </c>
      <c r="Y41" s="98">
        <v>0</v>
      </c>
      <c r="Z41" s="98">
        <v>0</v>
      </c>
      <c r="AA41" s="98">
        <v>0</v>
      </c>
      <c r="AB41" s="98">
        <v>0</v>
      </c>
      <c r="AC41" s="98">
        <v>0</v>
      </c>
    </row>
    <row r="42" spans="2:29">
      <c r="T42" s="98" t="s">
        <v>328</v>
      </c>
      <c r="U42" s="98">
        <v>0</v>
      </c>
      <c r="V42" s="98">
        <v>0</v>
      </c>
      <c r="W42" s="98">
        <v>0</v>
      </c>
      <c r="X42" s="98">
        <v>0</v>
      </c>
      <c r="Y42" s="98">
        <v>0</v>
      </c>
      <c r="Z42" s="98">
        <v>0</v>
      </c>
      <c r="AA42" s="98">
        <v>1</v>
      </c>
      <c r="AB42" s="98">
        <v>0</v>
      </c>
      <c r="AC42" s="98">
        <v>1</v>
      </c>
    </row>
    <row r="43" spans="2:29">
      <c r="T43" s="98" t="s">
        <v>155</v>
      </c>
      <c r="U43" s="98">
        <v>105</v>
      </c>
      <c r="V43" s="98">
        <v>36</v>
      </c>
      <c r="W43" s="98">
        <v>27</v>
      </c>
      <c r="X43" s="98">
        <v>7</v>
      </c>
      <c r="Y43" s="98">
        <v>4</v>
      </c>
      <c r="Z43" s="98">
        <v>7</v>
      </c>
      <c r="AA43" s="98">
        <v>2</v>
      </c>
      <c r="AB43" s="98">
        <v>47</v>
      </c>
      <c r="AC43" s="98">
        <v>235</v>
      </c>
    </row>
  </sheetData>
  <mergeCells count="32">
    <mergeCell ref="I38:K38"/>
    <mergeCell ref="I39:K39"/>
    <mergeCell ref="B31:B32"/>
    <mergeCell ref="C31:C32"/>
    <mergeCell ref="B33:B34"/>
    <mergeCell ref="C33:C34"/>
    <mergeCell ref="B35:B36"/>
    <mergeCell ref="C35:C36"/>
    <mergeCell ref="B25:B26"/>
    <mergeCell ref="C25:C26"/>
    <mergeCell ref="B27:B28"/>
    <mergeCell ref="C27:C28"/>
    <mergeCell ref="B29:B30"/>
    <mergeCell ref="C29:C30"/>
    <mergeCell ref="B19:B20"/>
    <mergeCell ref="C19:C20"/>
    <mergeCell ref="B21:B22"/>
    <mergeCell ref="C21:C22"/>
    <mergeCell ref="B23:B24"/>
    <mergeCell ref="C23:C24"/>
    <mergeCell ref="B13:B14"/>
    <mergeCell ref="C13:C14"/>
    <mergeCell ref="B15:B16"/>
    <mergeCell ref="C15:C16"/>
    <mergeCell ref="B17:B18"/>
    <mergeCell ref="C17:C18"/>
    <mergeCell ref="B7:B8"/>
    <mergeCell ref="C7:C8"/>
    <mergeCell ref="B9:B10"/>
    <mergeCell ref="C9:C10"/>
    <mergeCell ref="B11:B12"/>
    <mergeCell ref="C11:C12"/>
  </mergeCells>
  <hyperlinks>
    <hyperlink ref="F1" location="Contents!A1" display="Return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5"/>
  <dimension ref="B1:M63"/>
  <sheetViews>
    <sheetView workbookViewId="0">
      <selection activeCell="K63" sqref="K63"/>
    </sheetView>
  </sheetViews>
  <sheetFormatPr defaultRowHeight="12.75"/>
  <cols>
    <col min="2" max="2" width="34" customWidth="1"/>
    <col min="3" max="3" width="11.85546875" customWidth="1"/>
    <col min="4" max="4" width="11.42578125" customWidth="1"/>
    <col min="5" max="5" width="10.5703125" customWidth="1"/>
    <col min="6" max="6" width="11" customWidth="1"/>
    <col min="7" max="7" width="11.42578125" customWidth="1"/>
    <col min="8" max="8" width="10.5703125" customWidth="1"/>
    <col min="9" max="9" width="13.7109375" customWidth="1"/>
    <col min="10" max="10" width="13.5703125" customWidth="1"/>
  </cols>
  <sheetData>
    <row r="1" spans="2:10">
      <c r="E1" s="24" t="s">
        <v>337</v>
      </c>
    </row>
    <row r="2" spans="2:10">
      <c r="B2" s="4" t="s">
        <v>201</v>
      </c>
    </row>
    <row r="3" spans="2:10">
      <c r="B3" s="4"/>
    </row>
    <row r="4" spans="2:10">
      <c r="B4" s="4" t="s">
        <v>433</v>
      </c>
    </row>
    <row r="5" spans="2:10">
      <c r="B5" s="4" t="s">
        <v>464</v>
      </c>
    </row>
    <row r="6" spans="2:10" ht="13.5" thickBot="1"/>
    <row r="7" spans="2:10">
      <c r="B7" s="165" t="s">
        <v>450</v>
      </c>
      <c r="C7" s="153" t="s">
        <v>442</v>
      </c>
      <c r="D7" s="146"/>
      <c r="E7" s="168"/>
      <c r="F7" s="153" t="s">
        <v>443</v>
      </c>
      <c r="G7" s="146"/>
      <c r="H7" s="146"/>
      <c r="I7" s="118" t="s">
        <v>444</v>
      </c>
      <c r="J7" s="155" t="s">
        <v>445</v>
      </c>
    </row>
    <row r="8" spans="2:10" ht="39" thickBot="1">
      <c r="B8" s="166"/>
      <c r="C8" s="120" t="s">
        <v>446</v>
      </c>
      <c r="D8" s="120" t="s">
        <v>448</v>
      </c>
      <c r="E8" s="121" t="s">
        <v>449</v>
      </c>
      <c r="F8" s="120" t="s">
        <v>446</v>
      </c>
      <c r="G8" s="120" t="s">
        <v>448</v>
      </c>
      <c r="H8" s="120" t="s">
        <v>449</v>
      </c>
      <c r="I8" s="119" t="s">
        <v>446</v>
      </c>
      <c r="J8" s="167"/>
    </row>
    <row r="9" spans="2:10">
      <c r="B9" s="63"/>
      <c r="F9" s="51"/>
      <c r="G9" s="17"/>
      <c r="H9" s="52"/>
      <c r="I9" s="81"/>
      <c r="J9" s="81"/>
    </row>
    <row r="10" spans="2:10">
      <c r="B10" s="63" t="s">
        <v>167</v>
      </c>
      <c r="C10">
        <v>135</v>
      </c>
      <c r="D10">
        <v>1.4</v>
      </c>
      <c r="E10">
        <v>36</v>
      </c>
      <c r="F10" s="51">
        <v>204</v>
      </c>
      <c r="G10" s="17">
        <v>2.1</v>
      </c>
      <c r="H10" s="52">
        <v>51</v>
      </c>
      <c r="I10" s="107" t="s">
        <v>144</v>
      </c>
      <c r="J10" s="63">
        <v>339</v>
      </c>
    </row>
    <row r="11" spans="2:10">
      <c r="B11" s="63" t="s">
        <v>168</v>
      </c>
      <c r="C11">
        <v>240</v>
      </c>
      <c r="D11">
        <v>2.5</v>
      </c>
      <c r="E11">
        <v>62</v>
      </c>
      <c r="F11" s="51">
        <v>285</v>
      </c>
      <c r="G11" s="17">
        <v>2.9</v>
      </c>
      <c r="H11" s="52">
        <v>63</v>
      </c>
      <c r="I11" s="107" t="s">
        <v>144</v>
      </c>
      <c r="J11" s="63">
        <v>525</v>
      </c>
    </row>
    <row r="12" spans="2:10">
      <c r="B12" s="76" t="s">
        <v>417</v>
      </c>
      <c r="F12" s="51"/>
      <c r="G12" s="17"/>
      <c r="H12" s="52"/>
      <c r="I12" s="107"/>
      <c r="J12" s="63"/>
    </row>
    <row r="13" spans="2:10">
      <c r="B13" s="64" t="s">
        <v>169</v>
      </c>
      <c r="C13">
        <v>531</v>
      </c>
      <c r="D13">
        <v>5.5</v>
      </c>
      <c r="E13">
        <v>248</v>
      </c>
      <c r="F13" s="51">
        <v>749</v>
      </c>
      <c r="G13" s="17">
        <v>7.7</v>
      </c>
      <c r="H13" s="52">
        <v>309</v>
      </c>
      <c r="I13" s="107">
        <v>1</v>
      </c>
      <c r="J13" s="63">
        <v>1281</v>
      </c>
    </row>
    <row r="14" spans="2:10">
      <c r="B14" s="64" t="s">
        <v>170</v>
      </c>
      <c r="C14">
        <v>681</v>
      </c>
      <c r="D14">
        <v>7</v>
      </c>
      <c r="E14">
        <v>319</v>
      </c>
      <c r="F14" s="51">
        <v>1528</v>
      </c>
      <c r="G14" s="17">
        <v>15.8</v>
      </c>
      <c r="H14" s="52">
        <v>550</v>
      </c>
      <c r="I14" s="107">
        <v>8</v>
      </c>
      <c r="J14" s="63">
        <v>2217</v>
      </c>
    </row>
    <row r="15" spans="2:10">
      <c r="B15" s="63" t="s">
        <v>171</v>
      </c>
      <c r="C15">
        <v>306</v>
      </c>
      <c r="D15">
        <v>3.2</v>
      </c>
      <c r="E15">
        <v>124</v>
      </c>
      <c r="F15" s="51">
        <v>104</v>
      </c>
      <c r="G15" s="17">
        <v>1.1000000000000001</v>
      </c>
      <c r="H15" s="52">
        <v>63</v>
      </c>
      <c r="I15" s="107">
        <v>2</v>
      </c>
      <c r="J15" s="63">
        <v>412</v>
      </c>
    </row>
    <row r="16" spans="2:10">
      <c r="B16" s="63" t="s">
        <v>172</v>
      </c>
      <c r="C16">
        <v>590</v>
      </c>
      <c r="D16">
        <v>6.1</v>
      </c>
      <c r="E16">
        <v>96</v>
      </c>
      <c r="F16" s="51">
        <v>528</v>
      </c>
      <c r="G16" s="17">
        <v>5.5</v>
      </c>
      <c r="H16" s="52">
        <v>151</v>
      </c>
      <c r="I16" s="107">
        <v>2</v>
      </c>
      <c r="J16" s="63">
        <v>1120</v>
      </c>
    </row>
    <row r="17" spans="2:13">
      <c r="B17" s="76" t="s">
        <v>418</v>
      </c>
      <c r="F17" s="51"/>
      <c r="G17" s="17"/>
      <c r="H17" s="52"/>
      <c r="I17" s="107"/>
      <c r="J17" s="63"/>
    </row>
    <row r="18" spans="2:13">
      <c r="B18" s="64" t="s">
        <v>173</v>
      </c>
      <c r="C18">
        <v>274</v>
      </c>
      <c r="D18">
        <v>2.8</v>
      </c>
      <c r="E18">
        <v>49</v>
      </c>
      <c r="F18" s="51">
        <v>137</v>
      </c>
      <c r="G18" s="17">
        <v>1.4</v>
      </c>
      <c r="H18" s="52">
        <v>20</v>
      </c>
      <c r="I18" s="107">
        <v>1</v>
      </c>
      <c r="J18" s="63">
        <v>412</v>
      </c>
    </row>
    <row r="19" spans="2:13">
      <c r="B19" s="64" t="s">
        <v>174</v>
      </c>
      <c r="C19">
        <v>507</v>
      </c>
      <c r="D19">
        <v>5.2</v>
      </c>
      <c r="E19">
        <v>107</v>
      </c>
      <c r="F19" s="51">
        <v>81</v>
      </c>
      <c r="G19" s="17">
        <v>0.8</v>
      </c>
      <c r="H19" s="52">
        <v>12</v>
      </c>
      <c r="I19" s="107" t="s">
        <v>144</v>
      </c>
      <c r="J19" s="63">
        <v>588</v>
      </c>
    </row>
    <row r="20" spans="2:13">
      <c r="B20" s="64" t="s">
        <v>175</v>
      </c>
      <c r="C20">
        <v>503</v>
      </c>
      <c r="D20">
        <v>5.2</v>
      </c>
      <c r="E20">
        <v>112</v>
      </c>
      <c r="F20" s="51">
        <v>136</v>
      </c>
      <c r="G20" s="17">
        <v>1.4</v>
      </c>
      <c r="H20" s="52">
        <v>22</v>
      </c>
      <c r="I20" s="107" t="s">
        <v>144</v>
      </c>
      <c r="J20" s="63">
        <v>639</v>
      </c>
    </row>
    <row r="21" spans="2:13">
      <c r="B21" s="64" t="s">
        <v>176</v>
      </c>
      <c r="C21">
        <v>173</v>
      </c>
      <c r="D21">
        <v>1.8</v>
      </c>
      <c r="E21">
        <v>34</v>
      </c>
      <c r="F21" s="51">
        <v>45</v>
      </c>
      <c r="G21" s="17">
        <v>0.5</v>
      </c>
      <c r="H21" s="52">
        <v>11</v>
      </c>
      <c r="I21" s="107" t="s">
        <v>144</v>
      </c>
      <c r="J21" s="63">
        <v>218</v>
      </c>
    </row>
    <row r="22" spans="2:13">
      <c r="B22" s="64" t="s">
        <v>177</v>
      </c>
      <c r="C22">
        <v>572</v>
      </c>
      <c r="D22">
        <v>5.9</v>
      </c>
      <c r="E22">
        <v>162</v>
      </c>
      <c r="F22" s="51">
        <v>95</v>
      </c>
      <c r="G22" s="17">
        <v>1</v>
      </c>
      <c r="H22" s="52">
        <v>23</v>
      </c>
      <c r="I22" s="107">
        <v>2</v>
      </c>
      <c r="J22" s="63">
        <v>669</v>
      </c>
    </row>
    <row r="23" spans="2:13">
      <c r="B23" s="63" t="s">
        <v>178</v>
      </c>
      <c r="C23">
        <v>345</v>
      </c>
      <c r="D23">
        <v>3.6</v>
      </c>
      <c r="E23">
        <v>85</v>
      </c>
      <c r="F23" s="51">
        <v>55</v>
      </c>
      <c r="G23" s="17">
        <v>0.6</v>
      </c>
      <c r="H23" s="52">
        <v>10</v>
      </c>
      <c r="I23" s="107">
        <v>1</v>
      </c>
      <c r="J23" s="63">
        <v>401</v>
      </c>
    </row>
    <row r="24" spans="2:13">
      <c r="B24" s="63" t="s">
        <v>179</v>
      </c>
      <c r="C24">
        <v>531</v>
      </c>
      <c r="D24">
        <v>5.5</v>
      </c>
      <c r="E24">
        <v>136</v>
      </c>
      <c r="F24" s="51">
        <v>13</v>
      </c>
      <c r="G24" s="17">
        <v>0.1</v>
      </c>
      <c r="H24" s="52">
        <v>7</v>
      </c>
      <c r="I24" s="107" t="s">
        <v>144</v>
      </c>
      <c r="J24" s="63">
        <v>544</v>
      </c>
    </row>
    <row r="25" spans="2:13">
      <c r="B25" s="63" t="s">
        <v>180</v>
      </c>
      <c r="C25">
        <v>233</v>
      </c>
      <c r="D25">
        <v>2.4</v>
      </c>
      <c r="E25">
        <v>51</v>
      </c>
      <c r="F25" s="51">
        <v>18</v>
      </c>
      <c r="G25" s="17">
        <v>0.2</v>
      </c>
      <c r="H25" s="52">
        <v>10</v>
      </c>
      <c r="I25" s="107">
        <v>1</v>
      </c>
      <c r="J25" s="63">
        <v>252</v>
      </c>
    </row>
    <row r="26" spans="2:13">
      <c r="B26" s="63" t="s">
        <v>181</v>
      </c>
      <c r="C26">
        <v>33</v>
      </c>
      <c r="D26">
        <v>0.3</v>
      </c>
      <c r="E26">
        <v>8</v>
      </c>
      <c r="F26" s="51">
        <v>31</v>
      </c>
      <c r="G26" s="17">
        <v>0.3</v>
      </c>
      <c r="H26" s="52">
        <v>5</v>
      </c>
      <c r="I26" s="107">
        <v>1</v>
      </c>
      <c r="J26" s="63">
        <v>65</v>
      </c>
    </row>
    <row r="27" spans="2:13" ht="13.5" thickBot="1">
      <c r="B27" s="77" t="s">
        <v>112</v>
      </c>
      <c r="C27" s="74">
        <v>5654</v>
      </c>
      <c r="D27" s="35">
        <v>58.4</v>
      </c>
      <c r="E27" s="35">
        <v>1629</v>
      </c>
      <c r="F27" s="74">
        <v>4009</v>
      </c>
      <c r="G27" s="35">
        <v>41.4</v>
      </c>
      <c r="H27" s="75">
        <v>1307</v>
      </c>
      <c r="I27" s="108">
        <v>19</v>
      </c>
      <c r="J27" s="77">
        <v>9682</v>
      </c>
    </row>
    <row r="28" spans="2:13">
      <c r="L28" s="97" t="s">
        <v>474</v>
      </c>
      <c r="M28" s="97"/>
    </row>
    <row r="29" spans="2:13">
      <c r="B29" t="s">
        <v>202</v>
      </c>
      <c r="L29" s="97"/>
      <c r="M29" s="97">
        <f>C27+F27+I27</f>
        <v>9682</v>
      </c>
    </row>
    <row r="33" spans="2:10">
      <c r="B33" s="4" t="s">
        <v>203</v>
      </c>
    </row>
    <row r="34" spans="2:10">
      <c r="B34" s="4"/>
    </row>
    <row r="35" spans="2:10">
      <c r="B35" s="4" t="s">
        <v>434</v>
      </c>
    </row>
    <row r="36" spans="2:10">
      <c r="B36" s="4" t="s">
        <v>464</v>
      </c>
    </row>
    <row r="37" spans="2:10" ht="13.5" thickBot="1"/>
    <row r="38" spans="2:10">
      <c r="B38" s="165" t="s">
        <v>450</v>
      </c>
      <c r="C38" s="153" t="s">
        <v>442</v>
      </c>
      <c r="D38" s="146"/>
      <c r="E38" s="168"/>
      <c r="F38" s="153" t="s">
        <v>443</v>
      </c>
      <c r="G38" s="146"/>
      <c r="H38" s="146"/>
      <c r="I38" s="118" t="s">
        <v>444</v>
      </c>
      <c r="J38" s="155" t="s">
        <v>452</v>
      </c>
    </row>
    <row r="39" spans="2:10" ht="39" thickBot="1">
      <c r="B39" s="166"/>
      <c r="C39" s="120" t="s">
        <v>447</v>
      </c>
      <c r="D39" s="120" t="s">
        <v>451</v>
      </c>
      <c r="E39" s="120" t="s">
        <v>449</v>
      </c>
      <c r="F39" s="120" t="s">
        <v>447</v>
      </c>
      <c r="G39" s="120" t="s">
        <v>451</v>
      </c>
      <c r="H39" s="120" t="s">
        <v>449</v>
      </c>
      <c r="I39" s="120" t="s">
        <v>447</v>
      </c>
      <c r="J39" s="167"/>
    </row>
    <row r="40" spans="2:10">
      <c r="B40" s="63"/>
      <c r="F40" s="68"/>
      <c r="G40" s="69"/>
      <c r="H40" s="70"/>
      <c r="J40" s="81"/>
    </row>
    <row r="41" spans="2:10">
      <c r="B41" s="63" t="s">
        <v>167</v>
      </c>
      <c r="C41" s="7" t="s">
        <v>144</v>
      </c>
      <c r="D41" s="7" t="s">
        <v>144</v>
      </c>
      <c r="E41" s="7" t="s">
        <v>144</v>
      </c>
      <c r="F41" s="53">
        <v>17</v>
      </c>
      <c r="G41" s="55">
        <v>5.9</v>
      </c>
      <c r="H41" s="109">
        <v>3</v>
      </c>
      <c r="I41" s="7" t="s">
        <v>144</v>
      </c>
      <c r="J41" s="107">
        <v>17</v>
      </c>
    </row>
    <row r="42" spans="2:10">
      <c r="B42" s="63" t="s">
        <v>168</v>
      </c>
      <c r="C42" s="7">
        <v>8</v>
      </c>
      <c r="D42" s="7">
        <v>2.8</v>
      </c>
      <c r="E42" s="7">
        <v>2</v>
      </c>
      <c r="F42" s="53">
        <v>64</v>
      </c>
      <c r="G42" s="55">
        <v>22.4</v>
      </c>
      <c r="H42" s="109">
        <v>24</v>
      </c>
      <c r="I42" s="7" t="s">
        <v>144</v>
      </c>
      <c r="J42" s="107">
        <v>72</v>
      </c>
    </row>
    <row r="43" spans="2:10">
      <c r="B43" s="76" t="s">
        <v>417</v>
      </c>
      <c r="C43" s="7"/>
      <c r="D43" s="7"/>
      <c r="E43" s="7"/>
      <c r="F43" s="53"/>
      <c r="G43" s="55"/>
      <c r="H43" s="109"/>
      <c r="I43" s="7"/>
      <c r="J43" s="107"/>
    </row>
    <row r="44" spans="2:10">
      <c r="B44" s="64" t="s">
        <v>169</v>
      </c>
      <c r="C44" s="7">
        <v>7</v>
      </c>
      <c r="D44" s="7">
        <v>2.4</v>
      </c>
      <c r="E44" s="7">
        <v>4</v>
      </c>
      <c r="F44" s="53">
        <v>25</v>
      </c>
      <c r="G44" s="55">
        <v>8.6999999999999993</v>
      </c>
      <c r="H44" s="109">
        <v>14</v>
      </c>
      <c r="I44" s="7" t="s">
        <v>144</v>
      </c>
      <c r="J44" s="107">
        <v>32</v>
      </c>
    </row>
    <row r="45" spans="2:10">
      <c r="B45" s="64" t="s">
        <v>170</v>
      </c>
      <c r="C45" s="7">
        <v>19</v>
      </c>
      <c r="D45" s="7">
        <v>6.6</v>
      </c>
      <c r="E45" s="7">
        <v>14</v>
      </c>
      <c r="F45" s="53">
        <v>61</v>
      </c>
      <c r="G45" s="55">
        <v>21.3</v>
      </c>
      <c r="H45" s="109">
        <v>39</v>
      </c>
      <c r="I45" s="7" t="s">
        <v>144</v>
      </c>
      <c r="J45" s="107">
        <v>80</v>
      </c>
    </row>
    <row r="46" spans="2:10">
      <c r="B46" s="63" t="s">
        <v>171</v>
      </c>
      <c r="C46" s="7">
        <v>4</v>
      </c>
      <c r="D46" s="7">
        <v>1.4</v>
      </c>
      <c r="E46" s="7">
        <v>1</v>
      </c>
      <c r="F46" s="53">
        <v>2</v>
      </c>
      <c r="G46" s="55">
        <v>0.7</v>
      </c>
      <c r="H46" s="109" t="s">
        <v>144</v>
      </c>
      <c r="I46" s="7" t="s">
        <v>144</v>
      </c>
      <c r="J46" s="107">
        <v>6</v>
      </c>
    </row>
    <row r="47" spans="2:10">
      <c r="B47" s="63" t="s">
        <v>172</v>
      </c>
      <c r="C47" s="7">
        <v>1</v>
      </c>
      <c r="D47" s="7">
        <v>0.3</v>
      </c>
      <c r="E47" s="7" t="s">
        <v>144</v>
      </c>
      <c r="F47" s="53">
        <v>6</v>
      </c>
      <c r="G47" s="55">
        <v>2.1</v>
      </c>
      <c r="H47" s="109">
        <v>1</v>
      </c>
      <c r="I47" s="7" t="s">
        <v>144</v>
      </c>
      <c r="J47" s="107">
        <v>7</v>
      </c>
    </row>
    <row r="48" spans="2:10">
      <c r="B48" s="76" t="s">
        <v>418</v>
      </c>
      <c r="C48" s="7"/>
      <c r="D48" s="7"/>
      <c r="E48" s="7"/>
      <c r="F48" s="53"/>
      <c r="G48" s="55"/>
      <c r="H48" s="109"/>
      <c r="I48" s="7"/>
      <c r="J48" s="107"/>
    </row>
    <row r="49" spans="2:13">
      <c r="B49" s="64" t="s">
        <v>173</v>
      </c>
      <c r="C49" s="7">
        <v>1</v>
      </c>
      <c r="D49" s="7">
        <v>0.3</v>
      </c>
      <c r="E49" s="7">
        <v>1</v>
      </c>
      <c r="F49" s="53">
        <v>3</v>
      </c>
      <c r="G49" s="55">
        <v>1</v>
      </c>
      <c r="H49" s="109" t="s">
        <v>144</v>
      </c>
      <c r="I49" s="7" t="s">
        <v>144</v>
      </c>
      <c r="J49" s="107">
        <v>4</v>
      </c>
    </row>
    <row r="50" spans="2:13">
      <c r="B50" s="64" t="s">
        <v>174</v>
      </c>
      <c r="C50" s="7">
        <v>3</v>
      </c>
      <c r="D50" s="7">
        <v>1</v>
      </c>
      <c r="E50" s="7">
        <v>2</v>
      </c>
      <c r="F50" s="53">
        <v>6</v>
      </c>
      <c r="G50" s="55">
        <v>2.1</v>
      </c>
      <c r="H50" s="109">
        <v>1</v>
      </c>
      <c r="I50" s="7" t="s">
        <v>144</v>
      </c>
      <c r="J50" s="107">
        <v>9</v>
      </c>
    </row>
    <row r="51" spans="2:13">
      <c r="B51" s="64" t="s">
        <v>175</v>
      </c>
      <c r="C51" s="7">
        <v>3</v>
      </c>
      <c r="D51" s="7">
        <v>1</v>
      </c>
      <c r="E51" s="7">
        <v>1</v>
      </c>
      <c r="F51" s="53">
        <v>10</v>
      </c>
      <c r="G51" s="55">
        <v>3.5</v>
      </c>
      <c r="H51" s="109">
        <v>3</v>
      </c>
      <c r="I51" s="7">
        <v>1</v>
      </c>
      <c r="J51" s="107">
        <v>14</v>
      </c>
    </row>
    <row r="52" spans="2:13">
      <c r="B52" s="64" t="s">
        <v>176</v>
      </c>
      <c r="C52" s="7">
        <v>1</v>
      </c>
      <c r="D52" s="7">
        <v>0.3</v>
      </c>
      <c r="E52" s="7" t="s">
        <v>144</v>
      </c>
      <c r="F52" s="53">
        <v>1</v>
      </c>
      <c r="G52" s="55">
        <v>0.3</v>
      </c>
      <c r="H52" s="109" t="s">
        <v>144</v>
      </c>
      <c r="I52" s="7" t="s">
        <v>144</v>
      </c>
      <c r="J52" s="107">
        <v>2</v>
      </c>
    </row>
    <row r="53" spans="2:13">
      <c r="B53" s="64" t="s">
        <v>177</v>
      </c>
      <c r="C53" s="7">
        <v>3</v>
      </c>
      <c r="D53" s="7">
        <v>1</v>
      </c>
      <c r="E53" s="7" t="s">
        <v>144</v>
      </c>
      <c r="F53" s="53">
        <v>7</v>
      </c>
      <c r="G53" s="55">
        <v>2.4</v>
      </c>
      <c r="H53" s="109" t="s">
        <v>144</v>
      </c>
      <c r="I53" s="7" t="s">
        <v>144</v>
      </c>
      <c r="J53" s="107">
        <v>10</v>
      </c>
    </row>
    <row r="54" spans="2:13">
      <c r="B54" s="63" t="s">
        <v>178</v>
      </c>
      <c r="C54" s="7">
        <v>4</v>
      </c>
      <c r="D54" s="7">
        <v>1.4</v>
      </c>
      <c r="E54" s="7">
        <v>2</v>
      </c>
      <c r="F54" s="53">
        <v>1</v>
      </c>
      <c r="G54" s="55">
        <v>0.3</v>
      </c>
      <c r="H54" s="109">
        <v>1</v>
      </c>
      <c r="I54" s="7" t="s">
        <v>144</v>
      </c>
      <c r="J54" s="107">
        <v>5</v>
      </c>
    </row>
    <row r="55" spans="2:13">
      <c r="B55" s="63" t="s">
        <v>179</v>
      </c>
      <c r="C55" s="7">
        <v>5</v>
      </c>
      <c r="D55" s="7">
        <v>1.7</v>
      </c>
      <c r="E55" s="7">
        <v>2</v>
      </c>
      <c r="F55" s="53">
        <v>5</v>
      </c>
      <c r="G55" s="55">
        <v>1.7</v>
      </c>
      <c r="H55" s="109">
        <v>3</v>
      </c>
      <c r="I55" s="7" t="s">
        <v>144</v>
      </c>
      <c r="J55" s="107">
        <v>10</v>
      </c>
    </row>
    <row r="56" spans="2:13">
      <c r="B56" s="63" t="s">
        <v>180</v>
      </c>
      <c r="C56" s="7">
        <v>7</v>
      </c>
      <c r="D56" s="7">
        <v>2.4</v>
      </c>
      <c r="E56" s="7">
        <v>1</v>
      </c>
      <c r="F56" s="53">
        <v>6</v>
      </c>
      <c r="G56" s="55">
        <v>2.1</v>
      </c>
      <c r="H56" s="109">
        <v>4</v>
      </c>
      <c r="I56" s="7" t="s">
        <v>144</v>
      </c>
      <c r="J56" s="107">
        <v>13</v>
      </c>
    </row>
    <row r="57" spans="2:13">
      <c r="B57" s="63" t="s">
        <v>181</v>
      </c>
      <c r="C57" s="7">
        <v>3</v>
      </c>
      <c r="D57" s="7">
        <v>1</v>
      </c>
      <c r="E57" s="7">
        <v>1</v>
      </c>
      <c r="F57" s="53">
        <v>2</v>
      </c>
      <c r="G57" s="55">
        <v>0.7</v>
      </c>
      <c r="H57" s="109">
        <v>1</v>
      </c>
      <c r="I57" s="7" t="s">
        <v>144</v>
      </c>
      <c r="J57" s="107">
        <v>5</v>
      </c>
    </row>
    <row r="58" spans="2:13" ht="13.5" thickBot="1">
      <c r="B58" s="77" t="s">
        <v>112</v>
      </c>
      <c r="C58" s="110">
        <v>69</v>
      </c>
      <c r="D58" s="36">
        <v>24.1</v>
      </c>
      <c r="E58" s="36">
        <v>31</v>
      </c>
      <c r="F58" s="110">
        <v>216</v>
      </c>
      <c r="G58" s="36">
        <v>75.5</v>
      </c>
      <c r="H58" s="111">
        <v>94</v>
      </c>
      <c r="I58" s="36">
        <v>1</v>
      </c>
      <c r="J58" s="108">
        <v>286</v>
      </c>
    </row>
    <row r="59" spans="2:13">
      <c r="L59" s="97" t="s">
        <v>474</v>
      </c>
      <c r="M59" s="97"/>
    </row>
    <row r="60" spans="2:13">
      <c r="L60" s="97"/>
      <c r="M60" s="97">
        <f>C58+F58+I58</f>
        <v>286</v>
      </c>
    </row>
    <row r="61" spans="2:13">
      <c r="B61" s="20" t="s">
        <v>432</v>
      </c>
      <c r="D61" s="20"/>
    </row>
    <row r="62" spans="2:13">
      <c r="B62" s="105" t="s">
        <v>204</v>
      </c>
    </row>
    <row r="63" spans="2:13">
      <c r="B63" s="106" t="s">
        <v>394</v>
      </c>
    </row>
  </sheetData>
  <mergeCells count="8">
    <mergeCell ref="B7:B8"/>
    <mergeCell ref="B38:B39"/>
    <mergeCell ref="J7:J8"/>
    <mergeCell ref="J38:J39"/>
    <mergeCell ref="C7:E7"/>
    <mergeCell ref="F7:H7"/>
    <mergeCell ref="C38:E38"/>
    <mergeCell ref="F38:H38"/>
  </mergeCells>
  <phoneticPr fontId="0" type="noConversion"/>
  <hyperlinks>
    <hyperlink ref="B63" location="Notes!A1" display="Notes here"/>
    <hyperlink ref="E1" location="Contents!A1" display="Return to Contents"/>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6"/>
  <dimension ref="B1:L71"/>
  <sheetViews>
    <sheetView workbookViewId="0">
      <selection activeCell="N70" sqref="N70"/>
    </sheetView>
  </sheetViews>
  <sheetFormatPr defaultRowHeight="12.75"/>
  <cols>
    <col min="2" max="2" width="19.140625" customWidth="1"/>
    <col min="5" max="5" width="10.85546875" bestFit="1" customWidth="1"/>
  </cols>
  <sheetData>
    <row r="1" spans="2:10">
      <c r="F1" s="24" t="s">
        <v>337</v>
      </c>
    </row>
    <row r="2" spans="2:10">
      <c r="B2" s="4" t="s">
        <v>205</v>
      </c>
    </row>
    <row r="3" spans="2:10">
      <c r="B3" s="4" t="s">
        <v>376</v>
      </c>
    </row>
    <row r="4" spans="2:10">
      <c r="B4" s="4" t="s">
        <v>464</v>
      </c>
    </row>
    <row r="5" spans="2:10" ht="13.5" thickBot="1"/>
    <row r="6" spans="2:10" ht="13.5" thickBot="1">
      <c r="B6" s="39" t="s">
        <v>206</v>
      </c>
      <c r="C6" s="39" t="s">
        <v>80</v>
      </c>
      <c r="D6" s="39" t="s">
        <v>81</v>
      </c>
      <c r="E6" s="39" t="s">
        <v>82</v>
      </c>
      <c r="F6" s="39" t="s">
        <v>83</v>
      </c>
      <c r="G6" s="39" t="s">
        <v>84</v>
      </c>
      <c r="H6" s="39" t="s">
        <v>85</v>
      </c>
      <c r="I6" s="39" t="s">
        <v>86</v>
      </c>
      <c r="J6" s="39" t="s">
        <v>134</v>
      </c>
    </row>
    <row r="8" spans="2:10">
      <c r="B8" t="s">
        <v>207</v>
      </c>
      <c r="C8">
        <v>16</v>
      </c>
      <c r="D8">
        <v>11</v>
      </c>
      <c r="E8">
        <v>14</v>
      </c>
      <c r="F8">
        <v>17</v>
      </c>
      <c r="G8">
        <v>24</v>
      </c>
      <c r="H8">
        <v>43</v>
      </c>
      <c r="I8">
        <v>47</v>
      </c>
      <c r="J8">
        <v>172</v>
      </c>
    </row>
    <row r="9" spans="2:10">
      <c r="B9" t="s">
        <v>208</v>
      </c>
      <c r="C9">
        <v>15</v>
      </c>
      <c r="D9">
        <v>11</v>
      </c>
      <c r="E9">
        <v>13</v>
      </c>
      <c r="F9">
        <v>8</v>
      </c>
      <c r="G9">
        <v>20</v>
      </c>
      <c r="H9">
        <v>36</v>
      </c>
      <c r="I9">
        <v>38</v>
      </c>
      <c r="J9">
        <v>141</v>
      </c>
    </row>
    <row r="10" spans="2:10">
      <c r="B10" t="s">
        <v>209</v>
      </c>
      <c r="C10">
        <v>8</v>
      </c>
      <c r="D10">
        <v>9</v>
      </c>
      <c r="E10">
        <v>10</v>
      </c>
      <c r="F10">
        <v>13</v>
      </c>
      <c r="G10">
        <v>15</v>
      </c>
      <c r="H10">
        <v>25</v>
      </c>
      <c r="I10">
        <v>38</v>
      </c>
      <c r="J10">
        <v>118</v>
      </c>
    </row>
    <row r="11" spans="2:10">
      <c r="B11" t="s">
        <v>210</v>
      </c>
      <c r="C11">
        <v>14</v>
      </c>
      <c r="D11">
        <v>13</v>
      </c>
      <c r="E11">
        <v>7</v>
      </c>
      <c r="F11">
        <v>9</v>
      </c>
      <c r="G11">
        <v>11</v>
      </c>
      <c r="H11">
        <v>17</v>
      </c>
      <c r="I11">
        <v>45</v>
      </c>
      <c r="J11">
        <v>116</v>
      </c>
    </row>
    <row r="12" spans="2:10">
      <c r="B12" t="s">
        <v>211</v>
      </c>
      <c r="C12">
        <v>8</v>
      </c>
      <c r="D12">
        <v>15</v>
      </c>
      <c r="E12">
        <v>11</v>
      </c>
      <c r="F12">
        <v>15</v>
      </c>
      <c r="G12">
        <v>9</v>
      </c>
      <c r="H12">
        <v>33</v>
      </c>
      <c r="I12">
        <v>25</v>
      </c>
      <c r="J12">
        <v>116</v>
      </c>
    </row>
    <row r="13" spans="2:10">
      <c r="B13" t="s">
        <v>212</v>
      </c>
      <c r="C13">
        <v>25</v>
      </c>
      <c r="D13">
        <v>19</v>
      </c>
      <c r="E13">
        <v>15</v>
      </c>
      <c r="F13">
        <v>21</v>
      </c>
      <c r="G13">
        <v>29</v>
      </c>
      <c r="H13">
        <v>22</v>
      </c>
      <c r="I13">
        <v>34</v>
      </c>
      <c r="J13">
        <v>165</v>
      </c>
    </row>
    <row r="14" spans="2:10">
      <c r="B14" t="s">
        <v>213</v>
      </c>
      <c r="C14">
        <v>34</v>
      </c>
      <c r="D14">
        <v>49</v>
      </c>
      <c r="E14">
        <v>40</v>
      </c>
      <c r="F14">
        <v>62</v>
      </c>
      <c r="G14">
        <v>50</v>
      </c>
      <c r="H14">
        <v>23</v>
      </c>
      <c r="I14">
        <v>28</v>
      </c>
      <c r="J14">
        <v>286</v>
      </c>
    </row>
    <row r="15" spans="2:10">
      <c r="B15" t="s">
        <v>214</v>
      </c>
      <c r="C15">
        <v>84</v>
      </c>
      <c r="D15">
        <v>83</v>
      </c>
      <c r="E15">
        <v>59</v>
      </c>
      <c r="F15">
        <v>77</v>
      </c>
      <c r="G15">
        <v>80</v>
      </c>
      <c r="H15">
        <v>42</v>
      </c>
      <c r="I15">
        <v>31</v>
      </c>
      <c r="J15">
        <v>456</v>
      </c>
    </row>
    <row r="16" spans="2:10">
      <c r="B16" t="s">
        <v>215</v>
      </c>
      <c r="C16">
        <v>81</v>
      </c>
      <c r="D16">
        <v>110</v>
      </c>
      <c r="E16">
        <v>112</v>
      </c>
      <c r="F16">
        <v>105</v>
      </c>
      <c r="G16">
        <v>101</v>
      </c>
      <c r="H16">
        <v>47</v>
      </c>
      <c r="I16">
        <v>30</v>
      </c>
      <c r="J16">
        <v>586</v>
      </c>
    </row>
    <row r="17" spans="2:10">
      <c r="B17" t="s">
        <v>216</v>
      </c>
      <c r="C17">
        <v>59</v>
      </c>
      <c r="D17">
        <v>73</v>
      </c>
      <c r="E17">
        <v>61</v>
      </c>
      <c r="F17">
        <v>65</v>
      </c>
      <c r="G17">
        <v>66</v>
      </c>
      <c r="H17">
        <v>56</v>
      </c>
      <c r="I17">
        <v>54</v>
      </c>
      <c r="J17">
        <v>434</v>
      </c>
    </row>
    <row r="18" spans="2:10">
      <c r="B18" t="s">
        <v>217</v>
      </c>
      <c r="C18">
        <v>53</v>
      </c>
      <c r="D18">
        <v>52</v>
      </c>
      <c r="E18">
        <v>80</v>
      </c>
      <c r="F18">
        <v>62</v>
      </c>
      <c r="G18">
        <v>73</v>
      </c>
      <c r="H18">
        <v>84</v>
      </c>
      <c r="I18">
        <v>65</v>
      </c>
      <c r="J18">
        <v>469</v>
      </c>
    </row>
    <row r="19" spans="2:10">
      <c r="B19" t="s">
        <v>218</v>
      </c>
      <c r="C19">
        <v>67</v>
      </c>
      <c r="D19">
        <v>76</v>
      </c>
      <c r="E19">
        <v>64</v>
      </c>
      <c r="F19">
        <v>89</v>
      </c>
      <c r="G19">
        <v>70</v>
      </c>
      <c r="H19">
        <v>99</v>
      </c>
      <c r="I19">
        <v>73</v>
      </c>
      <c r="J19">
        <v>538</v>
      </c>
    </row>
    <row r="20" spans="2:10">
      <c r="B20" t="s">
        <v>219</v>
      </c>
      <c r="C20">
        <v>65</v>
      </c>
      <c r="D20">
        <v>62</v>
      </c>
      <c r="E20">
        <v>67</v>
      </c>
      <c r="F20">
        <v>65</v>
      </c>
      <c r="G20">
        <v>64</v>
      </c>
      <c r="H20">
        <v>89</v>
      </c>
      <c r="I20">
        <v>76</v>
      </c>
      <c r="J20">
        <v>488</v>
      </c>
    </row>
    <row r="21" spans="2:10">
      <c r="B21" t="s">
        <v>220</v>
      </c>
      <c r="C21">
        <v>63</v>
      </c>
      <c r="D21">
        <v>71</v>
      </c>
      <c r="E21">
        <v>86</v>
      </c>
      <c r="F21">
        <v>78</v>
      </c>
      <c r="G21">
        <v>89</v>
      </c>
      <c r="H21">
        <v>88</v>
      </c>
      <c r="I21">
        <v>103</v>
      </c>
      <c r="J21">
        <v>578</v>
      </c>
    </row>
    <row r="22" spans="2:10">
      <c r="B22" t="s">
        <v>221</v>
      </c>
      <c r="C22">
        <v>75</v>
      </c>
      <c r="D22">
        <v>81</v>
      </c>
      <c r="E22">
        <v>88</v>
      </c>
      <c r="F22">
        <v>81</v>
      </c>
      <c r="G22">
        <v>114</v>
      </c>
      <c r="H22">
        <v>108</v>
      </c>
      <c r="I22">
        <v>73</v>
      </c>
      <c r="J22">
        <v>620</v>
      </c>
    </row>
    <row r="23" spans="2:10">
      <c r="B23" t="s">
        <v>222</v>
      </c>
      <c r="C23">
        <v>93</v>
      </c>
      <c r="D23">
        <v>112</v>
      </c>
      <c r="E23">
        <v>104</v>
      </c>
      <c r="F23">
        <v>114</v>
      </c>
      <c r="G23">
        <v>172</v>
      </c>
      <c r="H23">
        <v>86</v>
      </c>
      <c r="I23">
        <v>104</v>
      </c>
      <c r="J23">
        <v>785</v>
      </c>
    </row>
    <row r="24" spans="2:10">
      <c r="B24" t="s">
        <v>223</v>
      </c>
      <c r="C24">
        <v>94</v>
      </c>
      <c r="D24">
        <v>103</v>
      </c>
      <c r="E24">
        <v>110</v>
      </c>
      <c r="F24">
        <v>108</v>
      </c>
      <c r="G24">
        <v>116</v>
      </c>
      <c r="H24">
        <v>110</v>
      </c>
      <c r="I24">
        <v>80</v>
      </c>
      <c r="J24">
        <v>721</v>
      </c>
    </row>
    <row r="25" spans="2:10">
      <c r="B25" t="s">
        <v>224</v>
      </c>
      <c r="C25">
        <v>106</v>
      </c>
      <c r="D25">
        <v>131</v>
      </c>
      <c r="E25">
        <v>112</v>
      </c>
      <c r="F25">
        <v>142</v>
      </c>
      <c r="G25">
        <v>118</v>
      </c>
      <c r="H25">
        <v>82</v>
      </c>
      <c r="I25">
        <v>76</v>
      </c>
      <c r="J25">
        <v>767</v>
      </c>
    </row>
    <row r="26" spans="2:10">
      <c r="B26" t="s">
        <v>225</v>
      </c>
      <c r="C26">
        <v>62</v>
      </c>
      <c r="D26">
        <v>67</v>
      </c>
      <c r="E26">
        <v>90</v>
      </c>
      <c r="F26">
        <v>101</v>
      </c>
      <c r="G26">
        <v>114</v>
      </c>
      <c r="H26">
        <v>86</v>
      </c>
      <c r="I26">
        <v>72</v>
      </c>
      <c r="J26">
        <v>592</v>
      </c>
    </row>
    <row r="27" spans="2:10">
      <c r="B27" t="s">
        <v>226</v>
      </c>
      <c r="C27">
        <v>39</v>
      </c>
      <c r="D27">
        <v>51</v>
      </c>
      <c r="E27">
        <v>62</v>
      </c>
      <c r="F27">
        <v>61</v>
      </c>
      <c r="G27">
        <v>65</v>
      </c>
      <c r="H27">
        <v>61</v>
      </c>
      <c r="I27">
        <v>55</v>
      </c>
      <c r="J27">
        <v>394</v>
      </c>
    </row>
    <row r="28" spans="2:10">
      <c r="B28" t="s">
        <v>227</v>
      </c>
      <c r="C28">
        <v>35</v>
      </c>
      <c r="D28">
        <v>40</v>
      </c>
      <c r="E28">
        <v>30</v>
      </c>
      <c r="F28">
        <v>49</v>
      </c>
      <c r="G28">
        <v>57</v>
      </c>
      <c r="H28">
        <v>40</v>
      </c>
      <c r="I28">
        <v>50</v>
      </c>
      <c r="J28">
        <v>301</v>
      </c>
    </row>
    <row r="29" spans="2:10">
      <c r="B29" t="s">
        <v>228</v>
      </c>
      <c r="C29">
        <v>23</v>
      </c>
      <c r="D29">
        <v>35</v>
      </c>
      <c r="E29">
        <v>43</v>
      </c>
      <c r="F29">
        <v>46</v>
      </c>
      <c r="G29">
        <v>59</v>
      </c>
      <c r="H29">
        <v>60</v>
      </c>
      <c r="I29">
        <v>29</v>
      </c>
      <c r="J29">
        <v>295</v>
      </c>
    </row>
    <row r="30" spans="2:10">
      <c r="B30" t="s">
        <v>229</v>
      </c>
      <c r="C30">
        <v>24</v>
      </c>
      <c r="D30">
        <v>26</v>
      </c>
      <c r="E30">
        <v>29</v>
      </c>
      <c r="F30">
        <v>35</v>
      </c>
      <c r="G30">
        <v>55</v>
      </c>
      <c r="H30">
        <v>58</v>
      </c>
      <c r="I30">
        <v>34</v>
      </c>
      <c r="J30">
        <v>261</v>
      </c>
    </row>
    <row r="31" spans="2:10">
      <c r="B31" t="s">
        <v>230</v>
      </c>
      <c r="C31">
        <v>22</v>
      </c>
      <c r="D31">
        <v>27</v>
      </c>
      <c r="E31">
        <v>24</v>
      </c>
      <c r="F31">
        <v>24</v>
      </c>
      <c r="G31">
        <v>52</v>
      </c>
      <c r="H31">
        <v>51</v>
      </c>
      <c r="I31">
        <v>24</v>
      </c>
      <c r="J31">
        <v>224</v>
      </c>
    </row>
    <row r="32" spans="2:10">
      <c r="B32" t="s">
        <v>231</v>
      </c>
      <c r="C32">
        <v>14</v>
      </c>
      <c r="D32">
        <v>6</v>
      </c>
      <c r="E32">
        <v>9</v>
      </c>
      <c r="F32">
        <v>9</v>
      </c>
      <c r="G32">
        <v>6</v>
      </c>
      <c r="H32">
        <v>7</v>
      </c>
      <c r="I32" s="7">
        <v>8</v>
      </c>
      <c r="J32">
        <v>59</v>
      </c>
    </row>
    <row r="33" spans="2:12" ht="13.5" thickBot="1">
      <c r="B33" s="35" t="s">
        <v>112</v>
      </c>
      <c r="C33" s="35">
        <v>1179</v>
      </c>
      <c r="D33" s="35">
        <v>1333</v>
      </c>
      <c r="E33" s="35">
        <v>1340</v>
      </c>
      <c r="F33" s="35">
        <v>1456</v>
      </c>
      <c r="G33" s="35">
        <v>1629</v>
      </c>
      <c r="H33" s="35">
        <v>1453</v>
      </c>
      <c r="I33" s="35">
        <v>1292</v>
      </c>
      <c r="J33" s="35">
        <v>9682</v>
      </c>
    </row>
    <row r="34" spans="2:12">
      <c r="L34" s="97" t="s">
        <v>474</v>
      </c>
    </row>
    <row r="35" spans="2:12">
      <c r="B35" s="14" t="s">
        <v>335</v>
      </c>
      <c r="L35" s="97">
        <f>SUM(C8:I32)</f>
        <v>9682</v>
      </c>
    </row>
    <row r="36" spans="2:12">
      <c r="L36" s="97">
        <f>SUM(C33:I33)</f>
        <v>9682</v>
      </c>
    </row>
    <row r="37" spans="2:12">
      <c r="B37" s="4" t="s">
        <v>232</v>
      </c>
    </row>
    <row r="38" spans="2:12">
      <c r="B38" s="4" t="s">
        <v>377</v>
      </c>
    </row>
    <row r="39" spans="2:12">
      <c r="B39" s="4" t="s">
        <v>464</v>
      </c>
    </row>
    <row r="40" spans="2:12" ht="13.5" thickBot="1"/>
    <row r="41" spans="2:12" ht="13.5" thickBot="1">
      <c r="B41" s="39" t="s">
        <v>206</v>
      </c>
      <c r="C41" s="39" t="s">
        <v>80</v>
      </c>
      <c r="D41" s="39" t="s">
        <v>81</v>
      </c>
      <c r="E41" s="39" t="s">
        <v>82</v>
      </c>
      <c r="F41" s="39" t="s">
        <v>83</v>
      </c>
      <c r="G41" s="39" t="s">
        <v>84</v>
      </c>
      <c r="H41" s="39" t="s">
        <v>85</v>
      </c>
      <c r="I41" s="39" t="s">
        <v>86</v>
      </c>
      <c r="J41" s="39" t="s">
        <v>134</v>
      </c>
    </row>
    <row r="43" spans="2:12">
      <c r="B43" t="s">
        <v>207</v>
      </c>
      <c r="C43" s="7">
        <v>1</v>
      </c>
      <c r="D43" s="7">
        <v>1</v>
      </c>
      <c r="E43" s="7">
        <v>1</v>
      </c>
      <c r="F43" s="7">
        <v>1</v>
      </c>
      <c r="G43" s="7">
        <v>2</v>
      </c>
      <c r="H43" s="7">
        <v>1</v>
      </c>
      <c r="I43" s="7">
        <v>5</v>
      </c>
      <c r="J43" s="7">
        <v>12</v>
      </c>
    </row>
    <row r="44" spans="2:12">
      <c r="B44" t="s">
        <v>208</v>
      </c>
      <c r="C44" s="7">
        <v>2</v>
      </c>
      <c r="D44" s="7">
        <v>1</v>
      </c>
      <c r="E44" s="7" t="s">
        <v>144</v>
      </c>
      <c r="F44" s="7">
        <v>3</v>
      </c>
      <c r="G44" s="7" t="s">
        <v>144</v>
      </c>
      <c r="H44" s="7">
        <v>3</v>
      </c>
      <c r="I44" s="7">
        <v>2</v>
      </c>
      <c r="J44" s="7">
        <v>11</v>
      </c>
    </row>
    <row r="45" spans="2:12">
      <c r="B45" t="s">
        <v>209</v>
      </c>
      <c r="C45" s="7">
        <v>3</v>
      </c>
      <c r="D45" s="7" t="s">
        <v>144</v>
      </c>
      <c r="E45" s="7">
        <v>1</v>
      </c>
      <c r="F45" s="7" t="s">
        <v>144</v>
      </c>
      <c r="G45" s="7">
        <v>1</v>
      </c>
      <c r="H45" s="7">
        <v>2</v>
      </c>
      <c r="I45" s="7">
        <v>5</v>
      </c>
      <c r="J45" s="7">
        <v>12</v>
      </c>
    </row>
    <row r="46" spans="2:12">
      <c r="B46" t="s">
        <v>210</v>
      </c>
      <c r="C46" s="7" t="s">
        <v>144</v>
      </c>
      <c r="D46" s="7">
        <v>1</v>
      </c>
      <c r="E46" s="7" t="s">
        <v>144</v>
      </c>
      <c r="F46" s="7">
        <v>2</v>
      </c>
      <c r="G46" s="7">
        <v>1</v>
      </c>
      <c r="H46" s="7">
        <v>1</v>
      </c>
      <c r="I46" s="7">
        <v>2</v>
      </c>
      <c r="J46" s="7">
        <v>7</v>
      </c>
    </row>
    <row r="47" spans="2:12">
      <c r="B47" t="s">
        <v>211</v>
      </c>
      <c r="C47" s="7">
        <v>1</v>
      </c>
      <c r="D47" s="7" t="s">
        <v>144</v>
      </c>
      <c r="E47" s="7">
        <v>1</v>
      </c>
      <c r="F47" s="7">
        <v>2</v>
      </c>
      <c r="G47" s="7" t="s">
        <v>144</v>
      </c>
      <c r="H47" s="7">
        <v>1</v>
      </c>
      <c r="I47" s="7">
        <v>3</v>
      </c>
      <c r="J47" s="7">
        <v>8</v>
      </c>
    </row>
    <row r="48" spans="2:12">
      <c r="B48" t="s">
        <v>212</v>
      </c>
      <c r="C48" s="7">
        <v>1</v>
      </c>
      <c r="D48" s="7" t="s">
        <v>144</v>
      </c>
      <c r="E48" s="7">
        <v>2</v>
      </c>
      <c r="F48" s="7" t="s">
        <v>144</v>
      </c>
      <c r="G48" s="7">
        <v>1</v>
      </c>
      <c r="H48" s="7">
        <v>2</v>
      </c>
      <c r="I48" s="7">
        <v>2</v>
      </c>
      <c r="J48" s="7">
        <v>8</v>
      </c>
    </row>
    <row r="49" spans="2:10">
      <c r="B49" t="s">
        <v>213</v>
      </c>
      <c r="C49" s="7" t="s">
        <v>144</v>
      </c>
      <c r="D49" s="7">
        <v>1</v>
      </c>
      <c r="E49" s="7">
        <v>1</v>
      </c>
      <c r="F49" s="7">
        <v>3</v>
      </c>
      <c r="G49" s="7">
        <v>1</v>
      </c>
      <c r="H49" s="7" t="s">
        <v>144</v>
      </c>
      <c r="I49" s="7">
        <v>1</v>
      </c>
      <c r="J49" s="7">
        <v>7</v>
      </c>
    </row>
    <row r="50" spans="2:10">
      <c r="B50" t="s">
        <v>214</v>
      </c>
      <c r="C50" s="7">
        <v>3</v>
      </c>
      <c r="D50" s="7">
        <v>2</v>
      </c>
      <c r="E50" s="7">
        <v>1</v>
      </c>
      <c r="F50" s="7">
        <v>4</v>
      </c>
      <c r="G50" s="7">
        <v>1</v>
      </c>
      <c r="H50" s="7">
        <v>2</v>
      </c>
      <c r="I50" s="7" t="s">
        <v>144</v>
      </c>
      <c r="J50" s="7">
        <v>13</v>
      </c>
    </row>
    <row r="51" spans="2:10">
      <c r="B51" t="s">
        <v>215</v>
      </c>
      <c r="C51" s="7">
        <v>2</v>
      </c>
      <c r="D51" s="7">
        <v>2</v>
      </c>
      <c r="E51" s="7">
        <v>4</v>
      </c>
      <c r="F51" s="7">
        <v>2</v>
      </c>
      <c r="G51" s="7">
        <v>2</v>
      </c>
      <c r="H51" s="7" t="s">
        <v>144</v>
      </c>
      <c r="I51" s="7">
        <v>1</v>
      </c>
      <c r="J51" s="7">
        <v>13</v>
      </c>
    </row>
    <row r="52" spans="2:10">
      <c r="B52" t="s">
        <v>216</v>
      </c>
      <c r="C52" s="7">
        <v>1</v>
      </c>
      <c r="D52" s="7">
        <v>1</v>
      </c>
      <c r="E52" s="7">
        <v>3</v>
      </c>
      <c r="F52" s="7">
        <v>2</v>
      </c>
      <c r="G52" s="7">
        <v>2</v>
      </c>
      <c r="H52" s="7" t="s">
        <v>144</v>
      </c>
      <c r="I52" s="7">
        <v>1</v>
      </c>
      <c r="J52" s="7">
        <v>10</v>
      </c>
    </row>
    <row r="53" spans="2:10">
      <c r="B53" t="s">
        <v>217</v>
      </c>
      <c r="C53" s="7">
        <v>2</v>
      </c>
      <c r="D53" s="7" t="s">
        <v>144</v>
      </c>
      <c r="E53" s="7" t="s">
        <v>144</v>
      </c>
      <c r="F53" s="7">
        <v>1</v>
      </c>
      <c r="G53" s="7" t="s">
        <v>144</v>
      </c>
      <c r="H53" s="7" t="s">
        <v>144</v>
      </c>
      <c r="I53" s="7">
        <v>2</v>
      </c>
      <c r="J53" s="7">
        <v>5</v>
      </c>
    </row>
    <row r="54" spans="2:10">
      <c r="B54" t="s">
        <v>218</v>
      </c>
      <c r="C54" s="7">
        <v>2</v>
      </c>
      <c r="D54" s="7">
        <v>5</v>
      </c>
      <c r="E54" s="7">
        <v>2</v>
      </c>
      <c r="F54" s="7" t="s">
        <v>144</v>
      </c>
      <c r="G54" s="7">
        <v>2</v>
      </c>
      <c r="H54" s="7">
        <v>1</v>
      </c>
      <c r="I54" s="7">
        <v>3</v>
      </c>
      <c r="J54" s="7">
        <v>15</v>
      </c>
    </row>
    <row r="55" spans="2:10">
      <c r="B55" t="s">
        <v>219</v>
      </c>
      <c r="C55" s="7" t="s">
        <v>144</v>
      </c>
      <c r="D55" s="7">
        <v>2</v>
      </c>
      <c r="E55" s="7">
        <v>2</v>
      </c>
      <c r="F55" s="7" t="s">
        <v>144</v>
      </c>
      <c r="G55" s="7">
        <v>4</v>
      </c>
      <c r="H55" s="7">
        <v>1</v>
      </c>
      <c r="I55" s="7">
        <v>4</v>
      </c>
      <c r="J55" s="7">
        <v>13</v>
      </c>
    </row>
    <row r="56" spans="2:10">
      <c r="B56" t="s">
        <v>220</v>
      </c>
      <c r="C56" s="7">
        <v>2</v>
      </c>
      <c r="D56" s="7">
        <v>2</v>
      </c>
      <c r="E56" s="7">
        <v>2</v>
      </c>
      <c r="F56" s="7">
        <v>1</v>
      </c>
      <c r="G56" s="7">
        <v>4</v>
      </c>
      <c r="H56" s="7">
        <v>4</v>
      </c>
      <c r="I56" s="7">
        <v>2</v>
      </c>
      <c r="J56" s="7">
        <v>17</v>
      </c>
    </row>
    <row r="57" spans="2:10">
      <c r="B57" t="s">
        <v>221</v>
      </c>
      <c r="C57" s="7">
        <v>5</v>
      </c>
      <c r="D57" s="7">
        <v>1</v>
      </c>
      <c r="E57" s="7">
        <v>3</v>
      </c>
      <c r="F57" s="7">
        <v>2</v>
      </c>
      <c r="G57" s="7">
        <v>1</v>
      </c>
      <c r="H57" s="7">
        <v>2</v>
      </c>
      <c r="I57" s="7">
        <v>1</v>
      </c>
      <c r="J57" s="7">
        <v>15</v>
      </c>
    </row>
    <row r="58" spans="2:10">
      <c r="B58" t="s">
        <v>222</v>
      </c>
      <c r="C58" s="7">
        <v>2</v>
      </c>
      <c r="D58" s="7">
        <v>3</v>
      </c>
      <c r="E58" s="7">
        <v>1</v>
      </c>
      <c r="F58" s="7">
        <v>3</v>
      </c>
      <c r="G58" s="7">
        <v>2</v>
      </c>
      <c r="H58" s="7">
        <v>1</v>
      </c>
      <c r="I58" s="7">
        <v>5</v>
      </c>
      <c r="J58" s="7">
        <v>17</v>
      </c>
    </row>
    <row r="59" spans="2:10">
      <c r="B59" t="s">
        <v>223</v>
      </c>
      <c r="C59" s="7">
        <v>3</v>
      </c>
      <c r="D59" s="7">
        <v>5</v>
      </c>
      <c r="E59" s="7">
        <v>2</v>
      </c>
      <c r="F59" s="7">
        <v>2</v>
      </c>
      <c r="G59" s="7">
        <v>3</v>
      </c>
      <c r="H59" s="7">
        <v>7</v>
      </c>
      <c r="I59" s="7">
        <v>4</v>
      </c>
      <c r="J59" s="7">
        <v>26</v>
      </c>
    </row>
    <row r="60" spans="2:10">
      <c r="B60" t="s">
        <v>224</v>
      </c>
      <c r="C60" s="7">
        <v>5</v>
      </c>
      <c r="D60" s="7">
        <v>1</v>
      </c>
      <c r="E60" s="7">
        <v>1</v>
      </c>
      <c r="F60" s="7">
        <v>2</v>
      </c>
      <c r="G60" s="7">
        <v>7</v>
      </c>
      <c r="H60" s="7">
        <v>1</v>
      </c>
      <c r="I60" s="7">
        <v>1</v>
      </c>
      <c r="J60" s="7">
        <v>18</v>
      </c>
    </row>
    <row r="61" spans="2:10">
      <c r="B61" t="s">
        <v>225</v>
      </c>
      <c r="C61" s="7">
        <v>2</v>
      </c>
      <c r="D61" s="7">
        <v>1</v>
      </c>
      <c r="E61" s="7">
        <v>2</v>
      </c>
      <c r="F61" s="7">
        <v>2</v>
      </c>
      <c r="G61" s="7">
        <v>2</v>
      </c>
      <c r="H61" s="7">
        <v>3</v>
      </c>
      <c r="I61" s="7">
        <v>1</v>
      </c>
      <c r="J61" s="7">
        <v>13</v>
      </c>
    </row>
    <row r="62" spans="2:10">
      <c r="B62" t="s">
        <v>226</v>
      </c>
      <c r="C62" s="7">
        <v>1</v>
      </c>
      <c r="D62" s="7">
        <v>1</v>
      </c>
      <c r="E62" s="7">
        <v>2</v>
      </c>
      <c r="F62" s="7" t="s">
        <v>144</v>
      </c>
      <c r="G62" s="7">
        <v>2</v>
      </c>
      <c r="H62" s="7">
        <v>3</v>
      </c>
      <c r="I62" s="7">
        <v>2</v>
      </c>
      <c r="J62" s="7">
        <v>11</v>
      </c>
    </row>
    <row r="63" spans="2:10">
      <c r="B63" t="s">
        <v>227</v>
      </c>
      <c r="C63" s="7" t="s">
        <v>144</v>
      </c>
      <c r="D63" s="7">
        <v>2</v>
      </c>
      <c r="E63" s="7">
        <v>1</v>
      </c>
      <c r="F63" s="7">
        <v>1</v>
      </c>
      <c r="G63" s="7">
        <v>2</v>
      </c>
      <c r="H63" s="7">
        <v>1</v>
      </c>
      <c r="I63" s="7">
        <v>1</v>
      </c>
      <c r="J63" s="7">
        <v>8</v>
      </c>
    </row>
    <row r="64" spans="2:10">
      <c r="B64" t="s">
        <v>228</v>
      </c>
      <c r="C64" s="7" t="s">
        <v>144</v>
      </c>
      <c r="D64" s="7">
        <v>1</v>
      </c>
      <c r="E64" s="7">
        <v>1</v>
      </c>
      <c r="F64" s="7">
        <v>2</v>
      </c>
      <c r="G64" s="7">
        <v>7</v>
      </c>
      <c r="H64" s="7">
        <v>2</v>
      </c>
      <c r="I64" s="7">
        <v>1</v>
      </c>
      <c r="J64" s="7">
        <v>14</v>
      </c>
    </row>
    <row r="65" spans="2:12">
      <c r="B65" t="s">
        <v>229</v>
      </c>
      <c r="C65" s="7">
        <v>3</v>
      </c>
      <c r="D65" s="7">
        <v>2</v>
      </c>
      <c r="E65" s="7">
        <v>2</v>
      </c>
      <c r="F65" s="7" t="s">
        <v>144</v>
      </c>
      <c r="G65" s="7">
        <v>1</v>
      </c>
      <c r="H65" s="7" t="s">
        <v>144</v>
      </c>
      <c r="I65" s="7">
        <v>1</v>
      </c>
      <c r="J65" s="7">
        <v>9</v>
      </c>
    </row>
    <row r="66" spans="2:12">
      <c r="B66" t="s">
        <v>230</v>
      </c>
      <c r="C66" s="7">
        <v>1</v>
      </c>
      <c r="D66" s="7" t="s">
        <v>144</v>
      </c>
      <c r="E66" s="7">
        <v>1</v>
      </c>
      <c r="F66" s="7">
        <v>1</v>
      </c>
      <c r="G66" s="7" t="s">
        <v>144</v>
      </c>
      <c r="H66" s="7" t="s">
        <v>144</v>
      </c>
      <c r="I66" s="7" t="s">
        <v>144</v>
      </c>
      <c r="J66" s="7">
        <v>3</v>
      </c>
    </row>
    <row r="67" spans="2:12">
      <c r="B67" t="s">
        <v>231</v>
      </c>
      <c r="C67" s="7" t="s">
        <v>144</v>
      </c>
      <c r="D67" s="7" t="s">
        <v>144</v>
      </c>
      <c r="E67" s="7" t="s">
        <v>144</v>
      </c>
      <c r="F67" s="7">
        <v>1</v>
      </c>
      <c r="G67" s="7" t="s">
        <v>144</v>
      </c>
      <c r="H67" s="7" t="s">
        <v>144</v>
      </c>
      <c r="I67" s="7" t="s">
        <v>144</v>
      </c>
      <c r="J67" s="7">
        <v>1</v>
      </c>
    </row>
    <row r="68" spans="2:12" ht="13.5" thickBot="1">
      <c r="B68" s="35" t="s">
        <v>112</v>
      </c>
      <c r="C68" s="36">
        <v>42</v>
      </c>
      <c r="D68" s="36">
        <v>35</v>
      </c>
      <c r="E68" s="36">
        <v>36</v>
      </c>
      <c r="F68" s="36">
        <v>37</v>
      </c>
      <c r="G68" s="36">
        <v>48</v>
      </c>
      <c r="H68" s="36">
        <v>38</v>
      </c>
      <c r="I68" s="36">
        <v>50</v>
      </c>
      <c r="J68" s="36">
        <v>286</v>
      </c>
    </row>
    <row r="69" spans="2:12">
      <c r="L69" s="97" t="s">
        <v>474</v>
      </c>
    </row>
    <row r="70" spans="2:12">
      <c r="L70" s="97">
        <f>SUM(C43:I67)</f>
        <v>286</v>
      </c>
    </row>
    <row r="71" spans="2:12">
      <c r="L71" s="97">
        <f>SUM(C68:I68)</f>
        <v>286</v>
      </c>
    </row>
  </sheetData>
  <phoneticPr fontId="0" type="noConversion"/>
  <hyperlinks>
    <hyperlink ref="F1" location="Contents!A1" display="Return to Contents"/>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7"/>
  <dimension ref="B1:X174"/>
  <sheetViews>
    <sheetView workbookViewId="0">
      <selection activeCell="H28" sqref="H28"/>
    </sheetView>
  </sheetViews>
  <sheetFormatPr defaultRowHeight="12.75"/>
  <cols>
    <col min="3" max="3" width="14.140625" customWidth="1"/>
    <col min="4" max="4" width="14.42578125" customWidth="1"/>
    <col min="5" max="5" width="14.5703125" customWidth="1"/>
    <col min="6" max="6" width="15.42578125" customWidth="1"/>
    <col min="10" max="10" width="11" customWidth="1"/>
    <col min="24" max="24" width="10.5703125" customWidth="1"/>
  </cols>
  <sheetData>
    <row r="1" spans="2:24">
      <c r="F1" s="24" t="s">
        <v>337</v>
      </c>
    </row>
    <row r="2" spans="2:24">
      <c r="B2" s="4" t="s">
        <v>401</v>
      </c>
    </row>
    <row r="3" spans="2:24">
      <c r="B3" s="20" t="s">
        <v>402</v>
      </c>
    </row>
    <row r="4" spans="2:24">
      <c r="B4" s="29"/>
      <c r="C4" s="147" t="s">
        <v>400</v>
      </c>
      <c r="D4" s="147"/>
      <c r="E4" s="147" t="s">
        <v>399</v>
      </c>
      <c r="F4" s="147"/>
    </row>
    <row r="5" spans="2:24">
      <c r="B5" s="37" t="s">
        <v>396</v>
      </c>
      <c r="C5" s="37" t="s">
        <v>397</v>
      </c>
      <c r="D5" s="37" t="s">
        <v>398</v>
      </c>
      <c r="E5" s="37" t="s">
        <v>397</v>
      </c>
      <c r="F5" s="37" t="s">
        <v>398</v>
      </c>
      <c r="V5" s="114" t="s">
        <v>395</v>
      </c>
      <c r="W5" s="114"/>
      <c r="X5" s="114"/>
    </row>
    <row r="6" spans="2:24">
      <c r="B6" s="29">
        <v>0</v>
      </c>
      <c r="C6" s="29">
        <v>1</v>
      </c>
      <c r="D6" s="29">
        <v>16</v>
      </c>
      <c r="E6" s="29">
        <v>0.4</v>
      </c>
      <c r="F6" s="29">
        <v>0.2</v>
      </c>
      <c r="V6" s="114" t="s">
        <v>29</v>
      </c>
      <c r="W6" s="114" t="s">
        <v>22</v>
      </c>
      <c r="X6" s="114" t="s">
        <v>23</v>
      </c>
    </row>
    <row r="7" spans="2:24">
      <c r="B7" s="29">
        <v>1</v>
      </c>
      <c r="C7" s="29">
        <v>2</v>
      </c>
      <c r="D7" s="29">
        <v>15</v>
      </c>
      <c r="E7" s="29">
        <v>0.7</v>
      </c>
      <c r="F7" s="29">
        <v>0.2</v>
      </c>
      <c r="V7" s="114">
        <v>12</v>
      </c>
      <c r="W7" s="114">
        <v>0</v>
      </c>
      <c r="X7" s="114" t="s">
        <v>80</v>
      </c>
    </row>
    <row r="8" spans="2:24">
      <c r="B8" s="29">
        <v>2</v>
      </c>
      <c r="C8" s="29">
        <v>3</v>
      </c>
      <c r="D8" s="29">
        <v>8</v>
      </c>
      <c r="E8" s="29">
        <v>1.1000000000000001</v>
      </c>
      <c r="F8" s="29">
        <v>0.1</v>
      </c>
      <c r="V8" s="114">
        <v>24</v>
      </c>
      <c r="W8" s="114">
        <v>0</v>
      </c>
      <c r="X8" s="114"/>
    </row>
    <row r="9" spans="2:24">
      <c r="B9" s="29">
        <v>3</v>
      </c>
      <c r="C9" s="29">
        <v>0</v>
      </c>
      <c r="D9" s="29">
        <v>14</v>
      </c>
      <c r="E9" s="29">
        <v>0</v>
      </c>
      <c r="F9" s="29">
        <v>0.1</v>
      </c>
      <c r="V9" s="114">
        <v>36</v>
      </c>
      <c r="W9" s="114">
        <v>0</v>
      </c>
      <c r="X9" s="114" t="s">
        <v>81</v>
      </c>
    </row>
    <row r="10" spans="2:24">
      <c r="B10" s="29">
        <v>4</v>
      </c>
      <c r="C10" s="29">
        <v>1</v>
      </c>
      <c r="D10" s="29">
        <v>8</v>
      </c>
      <c r="E10" s="29">
        <v>0.4</v>
      </c>
      <c r="F10" s="29">
        <v>0.1</v>
      </c>
      <c r="V10" s="114">
        <v>48</v>
      </c>
      <c r="W10" s="114">
        <v>0</v>
      </c>
      <c r="X10" s="114"/>
    </row>
    <row r="11" spans="2:24">
      <c r="B11" s="29">
        <v>5</v>
      </c>
      <c r="C11" s="29">
        <v>1</v>
      </c>
      <c r="D11" s="29">
        <v>25</v>
      </c>
      <c r="E11" s="29">
        <v>0.4</v>
      </c>
      <c r="F11" s="29">
        <v>0.3</v>
      </c>
      <c r="V11" s="114">
        <v>60</v>
      </c>
      <c r="W11" s="114">
        <v>0</v>
      </c>
      <c r="X11" s="114" t="s">
        <v>82</v>
      </c>
    </row>
    <row r="12" spans="2:24">
      <c r="B12" s="29">
        <v>6</v>
      </c>
      <c r="C12" s="29">
        <v>0</v>
      </c>
      <c r="D12" s="29">
        <v>34</v>
      </c>
      <c r="E12" s="29">
        <v>0</v>
      </c>
      <c r="F12" s="29">
        <v>0.4</v>
      </c>
      <c r="V12" s="114">
        <v>72</v>
      </c>
      <c r="W12" s="114">
        <v>0</v>
      </c>
      <c r="X12" s="114"/>
    </row>
    <row r="13" spans="2:24">
      <c r="B13" s="29">
        <v>7</v>
      </c>
      <c r="C13" s="29">
        <v>3</v>
      </c>
      <c r="D13" s="29">
        <v>84</v>
      </c>
      <c r="E13" s="29">
        <v>1.1000000000000001</v>
      </c>
      <c r="F13" s="29">
        <v>0.9</v>
      </c>
      <c r="V13" s="114">
        <v>84</v>
      </c>
      <c r="W13" s="114">
        <v>0</v>
      </c>
      <c r="X13" s="114" t="s">
        <v>83</v>
      </c>
    </row>
    <row r="14" spans="2:24">
      <c r="B14" s="29">
        <v>8</v>
      </c>
      <c r="C14" s="29">
        <v>2</v>
      </c>
      <c r="D14" s="29">
        <v>81</v>
      </c>
      <c r="E14" s="29">
        <v>0.7</v>
      </c>
      <c r="F14" s="29">
        <v>0.8</v>
      </c>
      <c r="V14" s="114">
        <v>96</v>
      </c>
      <c r="W14" s="114">
        <v>0</v>
      </c>
      <c r="X14" s="114"/>
    </row>
    <row r="15" spans="2:24">
      <c r="B15" s="29">
        <v>9</v>
      </c>
      <c r="C15" s="29">
        <v>1</v>
      </c>
      <c r="D15" s="29">
        <v>59</v>
      </c>
      <c r="E15" s="29">
        <v>0.4</v>
      </c>
      <c r="F15" s="29">
        <v>0.6</v>
      </c>
      <c r="V15" s="114">
        <v>108</v>
      </c>
      <c r="W15" s="114">
        <v>0</v>
      </c>
      <c r="X15" s="114" t="s">
        <v>84</v>
      </c>
    </row>
    <row r="16" spans="2:24">
      <c r="B16" s="29">
        <v>10</v>
      </c>
      <c r="C16" s="29">
        <v>2</v>
      </c>
      <c r="D16" s="29">
        <v>53</v>
      </c>
      <c r="E16" s="29">
        <v>0.7</v>
      </c>
      <c r="F16" s="29">
        <v>0.6</v>
      </c>
      <c r="V16" s="114">
        <v>120</v>
      </c>
      <c r="W16" s="114">
        <v>0</v>
      </c>
      <c r="X16" s="114"/>
    </row>
    <row r="17" spans="2:24">
      <c r="B17" s="29">
        <v>11</v>
      </c>
      <c r="C17" s="29">
        <v>2</v>
      </c>
      <c r="D17" s="29">
        <v>67</v>
      </c>
      <c r="E17" s="29">
        <v>0.7</v>
      </c>
      <c r="F17" s="29">
        <v>0.7</v>
      </c>
      <c r="V17" s="114">
        <v>132</v>
      </c>
      <c r="W17" s="114">
        <v>0</v>
      </c>
      <c r="X17" s="114" t="s">
        <v>85</v>
      </c>
    </row>
    <row r="18" spans="2:24">
      <c r="B18" s="29">
        <v>12</v>
      </c>
      <c r="C18" s="29">
        <v>0</v>
      </c>
      <c r="D18" s="29">
        <v>65</v>
      </c>
      <c r="E18" s="29">
        <v>0</v>
      </c>
      <c r="F18" s="29">
        <v>0.7</v>
      </c>
      <c r="V18" s="114">
        <v>144</v>
      </c>
      <c r="W18" s="114">
        <v>0</v>
      </c>
      <c r="X18" s="114"/>
    </row>
    <row r="19" spans="2:24">
      <c r="B19" s="29">
        <v>13</v>
      </c>
      <c r="C19" s="29">
        <v>2</v>
      </c>
      <c r="D19" s="29">
        <v>63</v>
      </c>
      <c r="E19" s="29">
        <v>0.7</v>
      </c>
      <c r="F19" s="29">
        <v>0.7</v>
      </c>
      <c r="V19" s="114">
        <v>156</v>
      </c>
      <c r="W19" s="114">
        <v>0</v>
      </c>
      <c r="X19" s="114" t="s">
        <v>86</v>
      </c>
    </row>
    <row r="20" spans="2:24">
      <c r="B20" s="29">
        <v>14</v>
      </c>
      <c r="C20" s="29">
        <v>5</v>
      </c>
      <c r="D20" s="29">
        <v>75</v>
      </c>
      <c r="E20" s="29">
        <v>1.8</v>
      </c>
      <c r="F20" s="29">
        <v>0.8</v>
      </c>
      <c r="V20" s="114"/>
      <c r="W20" s="114"/>
      <c r="X20" s="114"/>
    </row>
    <row r="21" spans="2:24">
      <c r="B21" s="29">
        <v>15</v>
      </c>
      <c r="C21" s="29">
        <v>2</v>
      </c>
      <c r="D21" s="29">
        <v>93</v>
      </c>
      <c r="E21" s="29">
        <v>0.7</v>
      </c>
      <c r="F21" s="29">
        <v>1</v>
      </c>
    </row>
    <row r="22" spans="2:24">
      <c r="B22" s="29">
        <v>16</v>
      </c>
      <c r="C22" s="29">
        <v>3</v>
      </c>
      <c r="D22" s="29">
        <v>94</v>
      </c>
      <c r="E22" s="29">
        <v>1.1000000000000001</v>
      </c>
      <c r="F22" s="29">
        <v>1</v>
      </c>
    </row>
    <row r="23" spans="2:24">
      <c r="B23" s="29">
        <v>17</v>
      </c>
      <c r="C23" s="29">
        <v>5</v>
      </c>
      <c r="D23" s="29">
        <v>106</v>
      </c>
      <c r="E23" s="29">
        <v>1.8</v>
      </c>
      <c r="F23" s="29">
        <v>1.1000000000000001</v>
      </c>
    </row>
    <row r="24" spans="2:24">
      <c r="B24" s="29">
        <v>18</v>
      </c>
      <c r="C24" s="29">
        <v>2</v>
      </c>
      <c r="D24" s="29">
        <v>62</v>
      </c>
      <c r="E24" s="29">
        <v>0.7</v>
      </c>
      <c r="F24" s="29">
        <v>0.6</v>
      </c>
    </row>
    <row r="25" spans="2:24">
      <c r="B25" s="29">
        <v>19</v>
      </c>
      <c r="C25" s="29">
        <v>1</v>
      </c>
      <c r="D25" s="29">
        <v>39</v>
      </c>
      <c r="E25" s="29">
        <v>0.4</v>
      </c>
      <c r="F25" s="29">
        <v>0.4</v>
      </c>
    </row>
    <row r="26" spans="2:24">
      <c r="B26" s="29">
        <v>20</v>
      </c>
      <c r="C26" s="29">
        <v>0</v>
      </c>
      <c r="D26" s="29">
        <v>35</v>
      </c>
      <c r="E26" s="29">
        <v>0</v>
      </c>
      <c r="F26" s="29">
        <v>0.4</v>
      </c>
    </row>
    <row r="27" spans="2:24">
      <c r="B27" s="29">
        <v>21</v>
      </c>
      <c r="C27" s="29">
        <v>0</v>
      </c>
      <c r="D27" s="29">
        <v>23</v>
      </c>
      <c r="E27" s="29">
        <v>0</v>
      </c>
      <c r="F27" s="29">
        <v>0.2</v>
      </c>
    </row>
    <row r="28" spans="2:24">
      <c r="B28" s="29">
        <v>22</v>
      </c>
      <c r="C28" s="29">
        <v>3</v>
      </c>
      <c r="D28" s="29">
        <v>24</v>
      </c>
      <c r="E28" s="29">
        <v>1.1000000000000001</v>
      </c>
      <c r="F28" s="29">
        <v>0.2</v>
      </c>
      <c r="X28" s="97"/>
    </row>
    <row r="29" spans="2:24">
      <c r="B29" s="29">
        <v>23</v>
      </c>
      <c r="C29" s="29">
        <v>1</v>
      </c>
      <c r="D29" s="29">
        <v>22</v>
      </c>
      <c r="E29" s="29">
        <v>0.4</v>
      </c>
      <c r="F29" s="29">
        <v>0.2</v>
      </c>
    </row>
    <row r="30" spans="2:24">
      <c r="B30" s="29">
        <v>24</v>
      </c>
      <c r="C30" s="29">
        <v>1</v>
      </c>
      <c r="D30" s="29">
        <v>11</v>
      </c>
      <c r="E30" s="29">
        <v>0.4</v>
      </c>
      <c r="F30" s="29">
        <v>0.1</v>
      </c>
    </row>
    <row r="31" spans="2:24">
      <c r="B31" s="29">
        <v>25</v>
      </c>
      <c r="C31" s="29">
        <v>1</v>
      </c>
      <c r="D31" s="29">
        <v>11</v>
      </c>
      <c r="E31" s="29">
        <v>0.4</v>
      </c>
      <c r="F31" s="29">
        <v>0.1</v>
      </c>
    </row>
    <row r="32" spans="2:24">
      <c r="B32" s="29">
        <v>26</v>
      </c>
      <c r="C32" s="29">
        <v>0</v>
      </c>
      <c r="D32" s="29">
        <v>9</v>
      </c>
      <c r="E32" s="29">
        <v>0</v>
      </c>
      <c r="F32" s="29">
        <v>0.1</v>
      </c>
    </row>
    <row r="33" spans="2:6">
      <c r="B33" s="29">
        <v>27</v>
      </c>
      <c r="C33" s="29">
        <v>1</v>
      </c>
      <c r="D33" s="29">
        <v>13</v>
      </c>
      <c r="E33" s="29">
        <v>0.4</v>
      </c>
      <c r="F33" s="29">
        <v>0.1</v>
      </c>
    </row>
    <row r="34" spans="2:6">
      <c r="B34" s="29">
        <v>28</v>
      </c>
      <c r="C34" s="29">
        <v>0</v>
      </c>
      <c r="D34" s="29">
        <v>15</v>
      </c>
      <c r="E34" s="29">
        <v>0</v>
      </c>
      <c r="F34" s="29">
        <v>0.2</v>
      </c>
    </row>
    <row r="35" spans="2:6">
      <c r="B35" s="29">
        <v>29</v>
      </c>
      <c r="C35" s="29">
        <v>0</v>
      </c>
      <c r="D35" s="29">
        <v>19</v>
      </c>
      <c r="E35" s="29">
        <v>0</v>
      </c>
      <c r="F35" s="29">
        <v>0.2</v>
      </c>
    </row>
    <row r="36" spans="2:6">
      <c r="B36" s="29">
        <v>30</v>
      </c>
      <c r="C36" s="29">
        <v>1</v>
      </c>
      <c r="D36" s="29">
        <v>49</v>
      </c>
      <c r="E36" s="29">
        <v>0.4</v>
      </c>
      <c r="F36" s="29">
        <v>0.5</v>
      </c>
    </row>
    <row r="37" spans="2:6">
      <c r="B37" s="29">
        <v>31</v>
      </c>
      <c r="C37" s="29">
        <v>2</v>
      </c>
      <c r="D37" s="29">
        <v>83</v>
      </c>
      <c r="E37" s="29">
        <v>0.7</v>
      </c>
      <c r="F37" s="29">
        <v>0.9</v>
      </c>
    </row>
    <row r="38" spans="2:6">
      <c r="B38" s="29">
        <v>32</v>
      </c>
      <c r="C38" s="29">
        <v>2</v>
      </c>
      <c r="D38" s="29">
        <v>110</v>
      </c>
      <c r="E38" s="29">
        <v>0.7</v>
      </c>
      <c r="F38" s="29">
        <v>1.1000000000000001</v>
      </c>
    </row>
    <row r="39" spans="2:6">
      <c r="B39" s="29">
        <v>33</v>
      </c>
      <c r="C39" s="29">
        <v>1</v>
      </c>
      <c r="D39" s="29">
        <v>73</v>
      </c>
      <c r="E39" s="29">
        <v>0.4</v>
      </c>
      <c r="F39" s="29">
        <v>0.8</v>
      </c>
    </row>
    <row r="40" spans="2:6">
      <c r="B40" s="29">
        <v>34</v>
      </c>
      <c r="C40" s="29">
        <v>0</v>
      </c>
      <c r="D40" s="29">
        <v>52</v>
      </c>
      <c r="E40" s="29">
        <v>0</v>
      </c>
      <c r="F40" s="29">
        <v>0.5</v>
      </c>
    </row>
    <row r="41" spans="2:6">
      <c r="B41" s="29">
        <v>35</v>
      </c>
      <c r="C41" s="29">
        <v>5</v>
      </c>
      <c r="D41" s="29">
        <v>76</v>
      </c>
      <c r="E41" s="29">
        <v>1.8</v>
      </c>
      <c r="F41" s="29">
        <v>0.8</v>
      </c>
    </row>
    <row r="42" spans="2:6">
      <c r="B42" s="29">
        <v>36</v>
      </c>
      <c r="C42" s="29">
        <v>2</v>
      </c>
      <c r="D42" s="29">
        <v>62</v>
      </c>
      <c r="E42" s="29">
        <v>0.7</v>
      </c>
      <c r="F42" s="29">
        <v>0.6</v>
      </c>
    </row>
    <row r="43" spans="2:6">
      <c r="B43" s="29">
        <v>37</v>
      </c>
      <c r="C43" s="29">
        <v>2</v>
      </c>
      <c r="D43" s="29">
        <v>71</v>
      </c>
      <c r="E43" s="29">
        <v>0.7</v>
      </c>
      <c r="F43" s="29">
        <v>0.7</v>
      </c>
    </row>
    <row r="44" spans="2:6">
      <c r="B44" s="29">
        <v>38</v>
      </c>
      <c r="C44" s="29">
        <v>1</v>
      </c>
      <c r="D44" s="29">
        <v>81</v>
      </c>
      <c r="E44" s="29">
        <v>0.4</v>
      </c>
      <c r="F44" s="29">
        <v>0.8</v>
      </c>
    </row>
    <row r="45" spans="2:6">
      <c r="B45" s="29">
        <v>39</v>
      </c>
      <c r="C45" s="29">
        <v>3</v>
      </c>
      <c r="D45" s="29">
        <v>112</v>
      </c>
      <c r="E45" s="29">
        <v>1.1000000000000001</v>
      </c>
      <c r="F45" s="29">
        <v>1.2</v>
      </c>
    </row>
    <row r="46" spans="2:6">
      <c r="B46" s="29">
        <v>40</v>
      </c>
      <c r="C46" s="29">
        <v>5</v>
      </c>
      <c r="D46" s="29">
        <v>103</v>
      </c>
      <c r="E46" s="29">
        <v>1.8</v>
      </c>
      <c r="F46" s="29">
        <v>1.1000000000000001</v>
      </c>
    </row>
    <row r="47" spans="2:6">
      <c r="B47" s="29">
        <v>41</v>
      </c>
      <c r="C47" s="29">
        <v>1</v>
      </c>
      <c r="D47" s="29">
        <v>131</v>
      </c>
      <c r="E47" s="29">
        <v>0.4</v>
      </c>
      <c r="F47" s="29">
        <v>1.4</v>
      </c>
    </row>
    <row r="48" spans="2:6">
      <c r="B48" s="29">
        <v>42</v>
      </c>
      <c r="C48" s="29">
        <v>1</v>
      </c>
      <c r="D48" s="29">
        <v>67</v>
      </c>
      <c r="E48" s="29">
        <v>0.4</v>
      </c>
      <c r="F48" s="29">
        <v>0.7</v>
      </c>
    </row>
    <row r="49" spans="2:6">
      <c r="B49" s="29">
        <v>43</v>
      </c>
      <c r="C49" s="29">
        <v>1</v>
      </c>
      <c r="D49" s="29">
        <v>51</v>
      </c>
      <c r="E49" s="29">
        <v>0.4</v>
      </c>
      <c r="F49" s="29">
        <v>0.5</v>
      </c>
    </row>
    <row r="50" spans="2:6">
      <c r="B50" s="29">
        <v>44</v>
      </c>
      <c r="C50" s="29">
        <v>2</v>
      </c>
      <c r="D50" s="29">
        <v>40</v>
      </c>
      <c r="E50" s="29">
        <v>0.7</v>
      </c>
      <c r="F50" s="29">
        <v>0.4</v>
      </c>
    </row>
    <row r="51" spans="2:6">
      <c r="B51" s="29">
        <v>45</v>
      </c>
      <c r="C51" s="29">
        <v>1</v>
      </c>
      <c r="D51" s="29">
        <v>35</v>
      </c>
      <c r="E51" s="29">
        <v>0.4</v>
      </c>
      <c r="F51" s="29">
        <v>0.4</v>
      </c>
    </row>
    <row r="52" spans="2:6">
      <c r="B52" s="29">
        <v>46</v>
      </c>
      <c r="C52" s="29">
        <v>2</v>
      </c>
      <c r="D52" s="29">
        <v>26</v>
      </c>
      <c r="E52" s="29">
        <v>0.7</v>
      </c>
      <c r="F52" s="29">
        <v>0.3</v>
      </c>
    </row>
    <row r="53" spans="2:6">
      <c r="B53" s="29">
        <v>47</v>
      </c>
      <c r="C53" s="29">
        <v>0</v>
      </c>
      <c r="D53" s="29">
        <v>27</v>
      </c>
      <c r="E53" s="29">
        <v>0</v>
      </c>
      <c r="F53" s="29">
        <v>0.3</v>
      </c>
    </row>
    <row r="54" spans="2:6">
      <c r="B54" s="29">
        <v>48</v>
      </c>
      <c r="C54" s="29">
        <v>1</v>
      </c>
      <c r="D54" s="29">
        <v>14</v>
      </c>
      <c r="E54" s="29">
        <v>0.4</v>
      </c>
      <c r="F54" s="29">
        <v>0.1</v>
      </c>
    </row>
    <row r="55" spans="2:6">
      <c r="B55" s="29">
        <v>49</v>
      </c>
      <c r="C55" s="29">
        <v>0</v>
      </c>
      <c r="D55" s="29">
        <v>13</v>
      </c>
      <c r="E55" s="29">
        <v>0</v>
      </c>
      <c r="F55" s="29">
        <v>0.1</v>
      </c>
    </row>
    <row r="56" spans="2:6">
      <c r="B56" s="29">
        <v>50</v>
      </c>
      <c r="C56" s="29">
        <v>1</v>
      </c>
      <c r="D56" s="29">
        <v>10</v>
      </c>
      <c r="E56" s="29">
        <v>0.4</v>
      </c>
      <c r="F56" s="29">
        <v>0.1</v>
      </c>
    </row>
    <row r="57" spans="2:6">
      <c r="B57" s="29">
        <v>51</v>
      </c>
      <c r="C57" s="29">
        <v>0</v>
      </c>
      <c r="D57" s="29">
        <v>7</v>
      </c>
      <c r="E57" s="29">
        <v>0</v>
      </c>
      <c r="F57" s="29">
        <v>0.1</v>
      </c>
    </row>
    <row r="58" spans="2:6">
      <c r="B58" s="29">
        <v>52</v>
      </c>
      <c r="C58" s="29">
        <v>1</v>
      </c>
      <c r="D58" s="29">
        <v>11</v>
      </c>
      <c r="E58" s="29">
        <v>0.4</v>
      </c>
      <c r="F58" s="29">
        <v>0.1</v>
      </c>
    </row>
    <row r="59" spans="2:6">
      <c r="B59" s="29">
        <v>53</v>
      </c>
      <c r="C59" s="29">
        <v>2</v>
      </c>
      <c r="D59" s="29">
        <v>15</v>
      </c>
      <c r="E59" s="29">
        <v>0.7</v>
      </c>
      <c r="F59" s="29">
        <v>0.2</v>
      </c>
    </row>
    <row r="60" spans="2:6">
      <c r="B60" s="29">
        <v>54</v>
      </c>
      <c r="C60" s="29">
        <v>1</v>
      </c>
      <c r="D60" s="29">
        <v>40</v>
      </c>
      <c r="E60" s="29">
        <v>0.4</v>
      </c>
      <c r="F60" s="29">
        <v>0.4</v>
      </c>
    </row>
    <row r="61" spans="2:6">
      <c r="B61" s="29">
        <v>55</v>
      </c>
      <c r="C61" s="29">
        <v>1</v>
      </c>
      <c r="D61" s="29">
        <v>59</v>
      </c>
      <c r="E61" s="29">
        <v>0.4</v>
      </c>
      <c r="F61" s="29">
        <v>0.6</v>
      </c>
    </row>
    <row r="62" spans="2:6">
      <c r="B62" s="29">
        <v>56</v>
      </c>
      <c r="C62" s="29">
        <v>4</v>
      </c>
      <c r="D62" s="29">
        <v>112</v>
      </c>
      <c r="E62" s="29">
        <v>1.4</v>
      </c>
      <c r="F62" s="29">
        <v>1.2</v>
      </c>
    </row>
    <row r="63" spans="2:6">
      <c r="B63" s="29">
        <v>57</v>
      </c>
      <c r="C63" s="29">
        <v>3</v>
      </c>
      <c r="D63" s="29">
        <v>61</v>
      </c>
      <c r="E63" s="29">
        <v>1.1000000000000001</v>
      </c>
      <c r="F63" s="29">
        <v>0.6</v>
      </c>
    </row>
    <row r="64" spans="2:6">
      <c r="B64" s="29">
        <v>58</v>
      </c>
      <c r="C64" s="29">
        <v>0</v>
      </c>
      <c r="D64" s="29">
        <v>80</v>
      </c>
      <c r="E64" s="29">
        <v>0</v>
      </c>
      <c r="F64" s="29">
        <v>0.8</v>
      </c>
    </row>
    <row r="65" spans="2:6">
      <c r="B65" s="29">
        <v>59</v>
      </c>
      <c r="C65" s="29">
        <v>2</v>
      </c>
      <c r="D65" s="29">
        <v>64</v>
      </c>
      <c r="E65" s="29">
        <v>0.7</v>
      </c>
      <c r="F65" s="29">
        <v>0.7</v>
      </c>
    </row>
    <row r="66" spans="2:6">
      <c r="B66" s="29">
        <v>60</v>
      </c>
      <c r="C66" s="29">
        <v>2</v>
      </c>
      <c r="D66" s="29">
        <v>67</v>
      </c>
      <c r="E66" s="29">
        <v>0.7</v>
      </c>
      <c r="F66" s="29">
        <v>0.7</v>
      </c>
    </row>
    <row r="67" spans="2:6">
      <c r="B67" s="29">
        <v>61</v>
      </c>
      <c r="C67" s="29">
        <v>2</v>
      </c>
      <c r="D67" s="29">
        <v>86</v>
      </c>
      <c r="E67" s="29">
        <v>0.7</v>
      </c>
      <c r="F67" s="29">
        <v>0.9</v>
      </c>
    </row>
    <row r="68" spans="2:6">
      <c r="B68" s="29">
        <v>62</v>
      </c>
      <c r="C68" s="29">
        <v>3</v>
      </c>
      <c r="D68" s="29">
        <v>88</v>
      </c>
      <c r="E68" s="29">
        <v>1.1000000000000001</v>
      </c>
      <c r="F68" s="29">
        <v>0.9</v>
      </c>
    </row>
    <row r="69" spans="2:6">
      <c r="B69" s="29">
        <v>63</v>
      </c>
      <c r="C69" s="29">
        <v>1</v>
      </c>
      <c r="D69" s="29">
        <v>104</v>
      </c>
      <c r="E69" s="29">
        <v>0.4</v>
      </c>
      <c r="F69" s="29">
        <v>1.1000000000000001</v>
      </c>
    </row>
    <row r="70" spans="2:6">
      <c r="B70" s="29">
        <v>64</v>
      </c>
      <c r="C70" s="29">
        <v>2</v>
      </c>
      <c r="D70" s="29">
        <v>110</v>
      </c>
      <c r="E70" s="29">
        <v>0.7</v>
      </c>
      <c r="F70" s="29">
        <v>1.1000000000000001</v>
      </c>
    </row>
    <row r="71" spans="2:6">
      <c r="B71" s="29">
        <v>65</v>
      </c>
      <c r="C71" s="29">
        <v>1</v>
      </c>
      <c r="D71" s="29">
        <v>112</v>
      </c>
      <c r="E71" s="29">
        <v>0.4</v>
      </c>
      <c r="F71" s="29">
        <v>1.2</v>
      </c>
    </row>
    <row r="72" spans="2:6">
      <c r="B72" s="29">
        <v>66</v>
      </c>
      <c r="C72" s="29">
        <v>2</v>
      </c>
      <c r="D72" s="29">
        <v>90</v>
      </c>
      <c r="E72" s="29">
        <v>0.7</v>
      </c>
      <c r="F72" s="29">
        <v>0.9</v>
      </c>
    </row>
    <row r="73" spans="2:6">
      <c r="B73" s="29">
        <v>67</v>
      </c>
      <c r="C73" s="29">
        <v>2</v>
      </c>
      <c r="D73" s="29">
        <v>62</v>
      </c>
      <c r="E73" s="29">
        <v>0.7</v>
      </c>
      <c r="F73" s="29">
        <v>0.6</v>
      </c>
    </row>
    <row r="74" spans="2:6">
      <c r="B74" s="29">
        <v>68</v>
      </c>
      <c r="C74" s="29">
        <v>1</v>
      </c>
      <c r="D74" s="29">
        <v>30</v>
      </c>
      <c r="E74" s="29">
        <v>0.4</v>
      </c>
      <c r="F74" s="29">
        <v>0.3</v>
      </c>
    </row>
    <row r="75" spans="2:6">
      <c r="B75" s="29">
        <v>69</v>
      </c>
      <c r="C75" s="29">
        <v>1</v>
      </c>
      <c r="D75" s="29">
        <v>43</v>
      </c>
      <c r="E75" s="29">
        <v>0.4</v>
      </c>
      <c r="F75" s="29">
        <v>0.4</v>
      </c>
    </row>
    <row r="76" spans="2:6">
      <c r="B76" s="29">
        <v>70</v>
      </c>
      <c r="C76" s="29">
        <v>2</v>
      </c>
      <c r="D76" s="29">
        <v>29</v>
      </c>
      <c r="E76" s="29">
        <v>0.7</v>
      </c>
      <c r="F76" s="29">
        <v>0.3</v>
      </c>
    </row>
    <row r="77" spans="2:6">
      <c r="B77" s="29">
        <v>71</v>
      </c>
      <c r="C77" s="29">
        <v>1</v>
      </c>
      <c r="D77" s="29">
        <v>24</v>
      </c>
      <c r="E77" s="29">
        <v>0.4</v>
      </c>
      <c r="F77" s="29">
        <v>0.2</v>
      </c>
    </row>
    <row r="78" spans="2:6">
      <c r="B78" s="29">
        <v>72</v>
      </c>
      <c r="C78" s="29">
        <v>1</v>
      </c>
      <c r="D78" s="29">
        <v>17</v>
      </c>
      <c r="E78" s="29">
        <v>0.4</v>
      </c>
      <c r="F78" s="29">
        <v>0.2</v>
      </c>
    </row>
    <row r="79" spans="2:6">
      <c r="B79" s="29">
        <v>73</v>
      </c>
      <c r="C79" s="29">
        <v>3</v>
      </c>
      <c r="D79" s="29">
        <v>8</v>
      </c>
      <c r="E79" s="29">
        <v>1.1000000000000001</v>
      </c>
      <c r="F79" s="29">
        <v>0.1</v>
      </c>
    </row>
    <row r="80" spans="2:6">
      <c r="B80" s="29">
        <v>74</v>
      </c>
      <c r="C80" s="29">
        <v>0</v>
      </c>
      <c r="D80" s="29">
        <v>13</v>
      </c>
      <c r="E80" s="29">
        <v>0</v>
      </c>
      <c r="F80" s="29">
        <v>0.1</v>
      </c>
    </row>
    <row r="81" spans="2:6">
      <c r="B81" s="29">
        <v>75</v>
      </c>
      <c r="C81" s="29">
        <v>2</v>
      </c>
      <c r="D81" s="29">
        <v>9</v>
      </c>
      <c r="E81" s="29">
        <v>0.7</v>
      </c>
      <c r="F81" s="29">
        <v>0.1</v>
      </c>
    </row>
    <row r="82" spans="2:6">
      <c r="B82" s="29">
        <v>76</v>
      </c>
      <c r="C82" s="29">
        <v>2</v>
      </c>
      <c r="D82" s="29">
        <v>15</v>
      </c>
      <c r="E82" s="29">
        <v>0.7</v>
      </c>
      <c r="F82" s="29">
        <v>0.2</v>
      </c>
    </row>
    <row r="83" spans="2:6">
      <c r="B83" s="29">
        <v>77</v>
      </c>
      <c r="C83" s="29">
        <v>0</v>
      </c>
      <c r="D83" s="29">
        <v>21</v>
      </c>
      <c r="E83" s="29">
        <v>0</v>
      </c>
      <c r="F83" s="29">
        <v>0.2</v>
      </c>
    </row>
    <row r="84" spans="2:6">
      <c r="B84" s="29">
        <v>78</v>
      </c>
      <c r="C84" s="29">
        <v>3</v>
      </c>
      <c r="D84" s="29">
        <v>62</v>
      </c>
      <c r="E84" s="29">
        <v>1.1000000000000001</v>
      </c>
      <c r="F84" s="29">
        <v>0.6</v>
      </c>
    </row>
    <row r="85" spans="2:6">
      <c r="B85" s="29">
        <v>79</v>
      </c>
      <c r="C85" s="29">
        <v>4</v>
      </c>
      <c r="D85" s="29">
        <v>77</v>
      </c>
      <c r="E85" s="29">
        <v>1.4</v>
      </c>
      <c r="F85" s="29">
        <v>0.8</v>
      </c>
    </row>
    <row r="86" spans="2:6">
      <c r="B86" s="29">
        <v>80</v>
      </c>
      <c r="C86" s="29">
        <v>2</v>
      </c>
      <c r="D86" s="29">
        <v>105</v>
      </c>
      <c r="E86" s="29">
        <v>0.7</v>
      </c>
      <c r="F86" s="29">
        <v>1.1000000000000001</v>
      </c>
    </row>
    <row r="87" spans="2:6">
      <c r="B87" s="29">
        <v>81</v>
      </c>
      <c r="C87" s="29">
        <v>2</v>
      </c>
      <c r="D87" s="29">
        <v>65</v>
      </c>
      <c r="E87" s="29">
        <v>0.7</v>
      </c>
      <c r="F87" s="29">
        <v>0.7</v>
      </c>
    </row>
    <row r="88" spans="2:6">
      <c r="B88" s="29">
        <v>82</v>
      </c>
      <c r="C88" s="29">
        <v>1</v>
      </c>
      <c r="D88" s="29">
        <v>62</v>
      </c>
      <c r="E88" s="29">
        <v>0.4</v>
      </c>
      <c r="F88" s="29">
        <v>0.6</v>
      </c>
    </row>
    <row r="89" spans="2:6">
      <c r="B89" s="29">
        <v>83</v>
      </c>
      <c r="C89" s="29">
        <v>0</v>
      </c>
      <c r="D89" s="29">
        <v>89</v>
      </c>
      <c r="E89" s="29">
        <v>0</v>
      </c>
      <c r="F89" s="29">
        <v>0.9</v>
      </c>
    </row>
    <row r="90" spans="2:6">
      <c r="B90" s="29">
        <v>84</v>
      </c>
      <c r="C90" s="29">
        <v>0</v>
      </c>
      <c r="D90" s="29">
        <v>65</v>
      </c>
      <c r="E90" s="29">
        <v>0</v>
      </c>
      <c r="F90" s="29">
        <v>0.7</v>
      </c>
    </row>
    <row r="91" spans="2:6">
      <c r="B91" s="29">
        <v>85</v>
      </c>
      <c r="C91" s="29">
        <v>1</v>
      </c>
      <c r="D91" s="29">
        <v>78</v>
      </c>
      <c r="E91" s="29">
        <v>0.4</v>
      </c>
      <c r="F91" s="29">
        <v>0.8</v>
      </c>
    </row>
    <row r="92" spans="2:6">
      <c r="B92" s="29">
        <v>86</v>
      </c>
      <c r="C92" s="29">
        <v>2</v>
      </c>
      <c r="D92" s="29">
        <v>81</v>
      </c>
      <c r="E92" s="29">
        <v>0.7</v>
      </c>
      <c r="F92" s="29">
        <v>0.8</v>
      </c>
    </row>
    <row r="93" spans="2:6">
      <c r="B93" s="29">
        <v>87</v>
      </c>
      <c r="C93" s="29">
        <v>3</v>
      </c>
      <c r="D93" s="29">
        <v>114</v>
      </c>
      <c r="E93" s="29">
        <v>1.1000000000000001</v>
      </c>
      <c r="F93" s="29">
        <v>1.2</v>
      </c>
    </row>
    <row r="94" spans="2:6">
      <c r="B94" s="29">
        <v>88</v>
      </c>
      <c r="C94" s="29">
        <v>2</v>
      </c>
      <c r="D94" s="29">
        <v>108</v>
      </c>
      <c r="E94" s="29">
        <v>0.7</v>
      </c>
      <c r="F94" s="29">
        <v>1.1000000000000001</v>
      </c>
    </row>
    <row r="95" spans="2:6">
      <c r="B95" s="29">
        <v>89</v>
      </c>
      <c r="C95" s="29">
        <v>2</v>
      </c>
      <c r="D95" s="29">
        <v>142</v>
      </c>
      <c r="E95" s="29">
        <v>0.7</v>
      </c>
      <c r="F95" s="29">
        <v>1.5</v>
      </c>
    </row>
    <row r="96" spans="2:6">
      <c r="B96" s="29">
        <v>90</v>
      </c>
      <c r="C96" s="29">
        <v>2</v>
      </c>
      <c r="D96" s="29">
        <v>101</v>
      </c>
      <c r="E96" s="29">
        <v>0.7</v>
      </c>
      <c r="F96" s="29">
        <v>1</v>
      </c>
    </row>
    <row r="97" spans="2:6">
      <c r="B97" s="29">
        <v>91</v>
      </c>
      <c r="C97" s="29">
        <v>0</v>
      </c>
      <c r="D97" s="29">
        <v>61</v>
      </c>
      <c r="E97" s="29">
        <v>0</v>
      </c>
      <c r="F97" s="29">
        <v>0.6</v>
      </c>
    </row>
    <row r="98" spans="2:6">
      <c r="B98" s="29">
        <v>92</v>
      </c>
      <c r="C98" s="29">
        <v>1</v>
      </c>
      <c r="D98" s="29">
        <v>49</v>
      </c>
      <c r="E98" s="29">
        <v>0.4</v>
      </c>
      <c r="F98" s="29">
        <v>0.5</v>
      </c>
    </row>
    <row r="99" spans="2:6">
      <c r="B99" s="29">
        <v>93</v>
      </c>
      <c r="C99" s="29">
        <v>2</v>
      </c>
      <c r="D99" s="29">
        <v>46</v>
      </c>
      <c r="E99" s="29">
        <v>0.7</v>
      </c>
      <c r="F99" s="29">
        <v>0.5</v>
      </c>
    </row>
    <row r="100" spans="2:6">
      <c r="B100" s="29">
        <v>94</v>
      </c>
      <c r="C100" s="29">
        <v>0</v>
      </c>
      <c r="D100" s="29">
        <v>35</v>
      </c>
      <c r="E100" s="29">
        <v>0</v>
      </c>
      <c r="F100" s="29">
        <v>0.4</v>
      </c>
    </row>
    <row r="101" spans="2:6">
      <c r="B101" s="29">
        <v>95</v>
      </c>
      <c r="C101" s="29">
        <v>1</v>
      </c>
      <c r="D101" s="29">
        <v>24</v>
      </c>
      <c r="E101" s="29">
        <v>0.4</v>
      </c>
      <c r="F101" s="29">
        <v>0.2</v>
      </c>
    </row>
    <row r="102" spans="2:6">
      <c r="B102" s="29">
        <v>96</v>
      </c>
      <c r="C102" s="29">
        <v>2</v>
      </c>
      <c r="D102" s="29">
        <v>24</v>
      </c>
      <c r="E102" s="29">
        <v>0.7</v>
      </c>
      <c r="F102" s="29">
        <v>0.2</v>
      </c>
    </row>
    <row r="103" spans="2:6">
      <c r="B103" s="29">
        <v>97</v>
      </c>
      <c r="C103" s="29">
        <v>0</v>
      </c>
      <c r="D103" s="29">
        <v>20</v>
      </c>
      <c r="E103" s="29">
        <v>0</v>
      </c>
      <c r="F103" s="29">
        <v>0.2</v>
      </c>
    </row>
    <row r="104" spans="2:6">
      <c r="B104" s="29">
        <v>98</v>
      </c>
      <c r="C104" s="29">
        <v>1</v>
      </c>
      <c r="D104" s="29">
        <v>15</v>
      </c>
      <c r="E104" s="29">
        <v>0.4</v>
      </c>
      <c r="F104" s="29">
        <v>0.2</v>
      </c>
    </row>
    <row r="105" spans="2:6">
      <c r="B105" s="29">
        <v>99</v>
      </c>
      <c r="C105" s="29">
        <v>1</v>
      </c>
      <c r="D105" s="29">
        <v>11</v>
      </c>
      <c r="E105" s="29">
        <v>0.4</v>
      </c>
      <c r="F105" s="29">
        <v>0.1</v>
      </c>
    </row>
    <row r="106" spans="2:6">
      <c r="B106" s="29">
        <v>100</v>
      </c>
      <c r="C106" s="29">
        <v>0</v>
      </c>
      <c r="D106" s="29">
        <v>9</v>
      </c>
      <c r="E106" s="29">
        <v>0</v>
      </c>
      <c r="F106" s="29">
        <v>0.1</v>
      </c>
    </row>
    <row r="107" spans="2:6">
      <c r="B107" s="29">
        <v>101</v>
      </c>
      <c r="C107" s="29">
        <v>1</v>
      </c>
      <c r="D107" s="29">
        <v>29</v>
      </c>
      <c r="E107" s="29">
        <v>0.4</v>
      </c>
      <c r="F107" s="29">
        <v>0.3</v>
      </c>
    </row>
    <row r="108" spans="2:6">
      <c r="B108" s="29">
        <v>102</v>
      </c>
      <c r="C108" s="29">
        <v>1</v>
      </c>
      <c r="D108" s="29">
        <v>50</v>
      </c>
      <c r="E108" s="29">
        <v>0.4</v>
      </c>
      <c r="F108" s="29">
        <v>0.5</v>
      </c>
    </row>
    <row r="109" spans="2:6">
      <c r="B109" s="29">
        <v>103</v>
      </c>
      <c r="C109" s="29">
        <v>1</v>
      </c>
      <c r="D109" s="29">
        <v>80</v>
      </c>
      <c r="E109" s="29">
        <v>0.4</v>
      </c>
      <c r="F109" s="29">
        <v>0.8</v>
      </c>
    </row>
    <row r="110" spans="2:6">
      <c r="B110" s="29">
        <v>104</v>
      </c>
      <c r="C110" s="29">
        <v>2</v>
      </c>
      <c r="D110" s="29">
        <v>101</v>
      </c>
      <c r="E110" s="29">
        <v>0.7</v>
      </c>
      <c r="F110" s="29">
        <v>1</v>
      </c>
    </row>
    <row r="111" spans="2:6">
      <c r="B111" s="29">
        <v>105</v>
      </c>
      <c r="C111" s="29">
        <v>2</v>
      </c>
      <c r="D111" s="29">
        <v>66</v>
      </c>
      <c r="E111" s="29">
        <v>0.7</v>
      </c>
      <c r="F111" s="29">
        <v>0.7</v>
      </c>
    </row>
    <row r="112" spans="2:6">
      <c r="B112" s="29">
        <v>106</v>
      </c>
      <c r="C112" s="29">
        <v>0</v>
      </c>
      <c r="D112" s="29">
        <v>73</v>
      </c>
      <c r="E112" s="29">
        <v>0</v>
      </c>
      <c r="F112" s="29">
        <v>0.8</v>
      </c>
    </row>
    <row r="113" spans="2:6">
      <c r="B113" s="29">
        <v>107</v>
      </c>
      <c r="C113" s="29">
        <v>2</v>
      </c>
      <c r="D113" s="29">
        <v>70</v>
      </c>
      <c r="E113" s="29">
        <v>0.7</v>
      </c>
      <c r="F113" s="29">
        <v>0.7</v>
      </c>
    </row>
    <row r="114" spans="2:6">
      <c r="B114" s="29">
        <v>108</v>
      </c>
      <c r="C114" s="29">
        <v>4</v>
      </c>
      <c r="D114" s="29">
        <v>64</v>
      </c>
      <c r="E114" s="29">
        <v>1.4</v>
      </c>
      <c r="F114" s="29">
        <v>0.7</v>
      </c>
    </row>
    <row r="115" spans="2:6">
      <c r="B115" s="29">
        <v>109</v>
      </c>
      <c r="C115" s="29">
        <v>4</v>
      </c>
      <c r="D115" s="29">
        <v>89</v>
      </c>
      <c r="E115" s="29">
        <v>1.4</v>
      </c>
      <c r="F115" s="29">
        <v>0.9</v>
      </c>
    </row>
    <row r="116" spans="2:6">
      <c r="B116" s="29">
        <v>110</v>
      </c>
      <c r="C116" s="29">
        <v>1</v>
      </c>
      <c r="D116" s="29">
        <v>114</v>
      </c>
      <c r="E116" s="29">
        <v>0.4</v>
      </c>
      <c r="F116" s="29">
        <v>1.2</v>
      </c>
    </row>
    <row r="117" spans="2:6">
      <c r="B117" s="29">
        <v>111</v>
      </c>
      <c r="C117" s="29">
        <v>2</v>
      </c>
      <c r="D117" s="29">
        <v>172</v>
      </c>
      <c r="E117" s="29">
        <v>0.7</v>
      </c>
      <c r="F117" s="29">
        <v>1.8</v>
      </c>
    </row>
    <row r="118" spans="2:6">
      <c r="B118" s="29">
        <v>112</v>
      </c>
      <c r="C118" s="29">
        <v>3</v>
      </c>
      <c r="D118" s="29">
        <v>116</v>
      </c>
      <c r="E118" s="29">
        <v>1.1000000000000001</v>
      </c>
      <c r="F118" s="29">
        <v>1.2</v>
      </c>
    </row>
    <row r="119" spans="2:6">
      <c r="B119" s="29">
        <v>113</v>
      </c>
      <c r="C119" s="29">
        <v>7</v>
      </c>
      <c r="D119" s="29">
        <v>118</v>
      </c>
      <c r="E119" s="29">
        <v>2.5</v>
      </c>
      <c r="F119" s="29">
        <v>1.2</v>
      </c>
    </row>
    <row r="120" spans="2:6">
      <c r="B120" s="29">
        <v>114</v>
      </c>
      <c r="C120" s="29">
        <v>2</v>
      </c>
      <c r="D120" s="29">
        <v>114</v>
      </c>
      <c r="E120" s="29">
        <v>0.7</v>
      </c>
      <c r="F120" s="29">
        <v>1.2</v>
      </c>
    </row>
    <row r="121" spans="2:6">
      <c r="B121" s="29">
        <v>115</v>
      </c>
      <c r="C121" s="29">
        <v>2</v>
      </c>
      <c r="D121" s="29">
        <v>65</v>
      </c>
      <c r="E121" s="29">
        <v>0.7</v>
      </c>
      <c r="F121" s="29">
        <v>0.7</v>
      </c>
    </row>
    <row r="122" spans="2:6">
      <c r="B122" s="29">
        <v>116</v>
      </c>
      <c r="C122" s="29">
        <v>2</v>
      </c>
      <c r="D122" s="29">
        <v>57</v>
      </c>
      <c r="E122" s="29">
        <v>0.7</v>
      </c>
      <c r="F122" s="29">
        <v>0.6</v>
      </c>
    </row>
    <row r="123" spans="2:6">
      <c r="B123" s="29">
        <v>117</v>
      </c>
      <c r="C123" s="29">
        <v>7</v>
      </c>
      <c r="D123" s="29">
        <v>59</v>
      </c>
      <c r="E123" s="29">
        <v>2.5</v>
      </c>
      <c r="F123" s="29">
        <v>0.6</v>
      </c>
    </row>
    <row r="124" spans="2:6">
      <c r="B124" s="29">
        <v>118</v>
      </c>
      <c r="C124" s="29">
        <v>1</v>
      </c>
      <c r="D124" s="29">
        <v>55</v>
      </c>
      <c r="E124" s="29">
        <v>0.4</v>
      </c>
      <c r="F124" s="29">
        <v>0.6</v>
      </c>
    </row>
    <row r="125" spans="2:6">
      <c r="B125" s="29">
        <v>119</v>
      </c>
      <c r="C125" s="29">
        <v>0</v>
      </c>
      <c r="D125" s="29">
        <v>52</v>
      </c>
      <c r="E125" s="29">
        <v>0</v>
      </c>
      <c r="F125" s="29">
        <v>0.5</v>
      </c>
    </row>
    <row r="126" spans="2:6">
      <c r="B126" s="29">
        <v>120</v>
      </c>
      <c r="C126" s="29">
        <v>1</v>
      </c>
      <c r="D126" s="29">
        <v>43</v>
      </c>
      <c r="E126" s="29">
        <v>0.4</v>
      </c>
      <c r="F126" s="29">
        <v>0.4</v>
      </c>
    </row>
    <row r="127" spans="2:6">
      <c r="B127" s="29">
        <v>121</v>
      </c>
      <c r="C127" s="29">
        <v>3</v>
      </c>
      <c r="D127" s="29">
        <v>36</v>
      </c>
      <c r="E127" s="29">
        <v>1.1000000000000001</v>
      </c>
      <c r="F127" s="29">
        <v>0.4</v>
      </c>
    </row>
    <row r="128" spans="2:6">
      <c r="B128" s="29">
        <v>122</v>
      </c>
      <c r="C128" s="29">
        <v>2</v>
      </c>
      <c r="D128" s="29">
        <v>25</v>
      </c>
      <c r="E128" s="29">
        <v>0.7</v>
      </c>
      <c r="F128" s="29">
        <v>0.3</v>
      </c>
    </row>
    <row r="129" spans="2:6">
      <c r="B129" s="29">
        <v>123</v>
      </c>
      <c r="C129" s="29">
        <v>1</v>
      </c>
      <c r="D129" s="29">
        <v>17</v>
      </c>
      <c r="E129" s="29">
        <v>0.4</v>
      </c>
      <c r="F129" s="29">
        <v>0.2</v>
      </c>
    </row>
    <row r="130" spans="2:6">
      <c r="B130" s="29">
        <v>124</v>
      </c>
      <c r="C130" s="29">
        <v>1</v>
      </c>
      <c r="D130" s="29">
        <v>33</v>
      </c>
      <c r="E130" s="29">
        <v>0.4</v>
      </c>
      <c r="F130" s="29">
        <v>0.3</v>
      </c>
    </row>
    <row r="131" spans="2:6">
      <c r="B131" s="29">
        <v>125</v>
      </c>
      <c r="C131" s="29">
        <v>2</v>
      </c>
      <c r="D131" s="29">
        <v>22</v>
      </c>
      <c r="E131" s="29">
        <v>0.7</v>
      </c>
      <c r="F131" s="29">
        <v>0.2</v>
      </c>
    </row>
    <row r="132" spans="2:6">
      <c r="B132" s="29">
        <v>126</v>
      </c>
      <c r="C132" s="29">
        <v>0</v>
      </c>
      <c r="D132" s="29">
        <v>23</v>
      </c>
      <c r="E132" s="29">
        <v>0</v>
      </c>
      <c r="F132" s="29">
        <v>0.2</v>
      </c>
    </row>
    <row r="133" spans="2:6">
      <c r="B133" s="29">
        <v>127</v>
      </c>
      <c r="C133" s="29">
        <v>2</v>
      </c>
      <c r="D133" s="29">
        <v>42</v>
      </c>
      <c r="E133" s="29">
        <v>0.7</v>
      </c>
      <c r="F133" s="29">
        <v>0.4</v>
      </c>
    </row>
    <row r="134" spans="2:6">
      <c r="B134" s="29">
        <v>128</v>
      </c>
      <c r="C134" s="29">
        <v>0</v>
      </c>
      <c r="D134" s="29">
        <v>47</v>
      </c>
      <c r="E134" s="29">
        <v>0</v>
      </c>
      <c r="F134" s="29">
        <v>0.5</v>
      </c>
    </row>
    <row r="135" spans="2:6">
      <c r="B135" s="29">
        <v>129</v>
      </c>
      <c r="C135" s="29">
        <v>0</v>
      </c>
      <c r="D135" s="29">
        <v>56</v>
      </c>
      <c r="E135" s="29">
        <v>0</v>
      </c>
      <c r="F135" s="29">
        <v>0.6</v>
      </c>
    </row>
    <row r="136" spans="2:6">
      <c r="B136" s="29">
        <v>130</v>
      </c>
      <c r="C136" s="29">
        <v>0</v>
      </c>
      <c r="D136" s="29">
        <v>84</v>
      </c>
      <c r="E136" s="29">
        <v>0</v>
      </c>
      <c r="F136" s="29">
        <v>0.9</v>
      </c>
    </row>
    <row r="137" spans="2:6">
      <c r="B137" s="29">
        <v>131</v>
      </c>
      <c r="C137" s="29">
        <v>1</v>
      </c>
      <c r="D137" s="29">
        <v>99</v>
      </c>
      <c r="E137" s="29">
        <v>0.4</v>
      </c>
      <c r="F137" s="29">
        <v>1</v>
      </c>
    </row>
    <row r="138" spans="2:6">
      <c r="B138" s="29">
        <v>132</v>
      </c>
      <c r="C138" s="29">
        <v>1</v>
      </c>
      <c r="D138" s="29">
        <v>89</v>
      </c>
      <c r="E138" s="29">
        <v>0.4</v>
      </c>
      <c r="F138" s="29">
        <v>0.9</v>
      </c>
    </row>
    <row r="139" spans="2:6">
      <c r="B139" s="29">
        <v>133</v>
      </c>
      <c r="C139" s="29">
        <v>4</v>
      </c>
      <c r="D139" s="29">
        <v>88</v>
      </c>
      <c r="E139" s="29">
        <v>1.4</v>
      </c>
      <c r="F139" s="29">
        <v>0.9</v>
      </c>
    </row>
    <row r="140" spans="2:6">
      <c r="B140" s="29">
        <v>134</v>
      </c>
      <c r="C140" s="29">
        <v>2</v>
      </c>
      <c r="D140" s="29">
        <v>108</v>
      </c>
      <c r="E140" s="29">
        <v>0.7</v>
      </c>
      <c r="F140" s="29">
        <v>1.1000000000000001</v>
      </c>
    </row>
    <row r="141" spans="2:6">
      <c r="B141" s="29">
        <v>135</v>
      </c>
      <c r="C141" s="29">
        <v>1</v>
      </c>
      <c r="D141" s="29">
        <v>86</v>
      </c>
      <c r="E141" s="29">
        <v>0.4</v>
      </c>
      <c r="F141" s="29">
        <v>0.9</v>
      </c>
    </row>
    <row r="142" spans="2:6">
      <c r="B142" s="29">
        <v>136</v>
      </c>
      <c r="C142" s="29">
        <v>7</v>
      </c>
      <c r="D142" s="29">
        <v>110</v>
      </c>
      <c r="E142" s="29">
        <v>2.5</v>
      </c>
      <c r="F142" s="29">
        <v>1.1000000000000001</v>
      </c>
    </row>
    <row r="143" spans="2:6">
      <c r="B143" s="29">
        <v>137</v>
      </c>
      <c r="C143" s="29">
        <v>1</v>
      </c>
      <c r="D143" s="29">
        <v>82</v>
      </c>
      <c r="E143" s="29">
        <v>0.4</v>
      </c>
      <c r="F143" s="29">
        <v>0.9</v>
      </c>
    </row>
    <row r="144" spans="2:6">
      <c r="B144" s="29">
        <v>138</v>
      </c>
      <c r="C144" s="29">
        <v>3</v>
      </c>
      <c r="D144" s="29">
        <v>86</v>
      </c>
      <c r="E144" s="29">
        <v>1.1000000000000001</v>
      </c>
      <c r="F144" s="29">
        <v>0.9</v>
      </c>
    </row>
    <row r="145" spans="2:6">
      <c r="B145" s="29">
        <v>139</v>
      </c>
      <c r="C145" s="29">
        <v>3</v>
      </c>
      <c r="D145" s="29">
        <v>61</v>
      </c>
      <c r="E145" s="29">
        <v>1.1000000000000001</v>
      </c>
      <c r="F145" s="29">
        <v>0.6</v>
      </c>
    </row>
    <row r="146" spans="2:6">
      <c r="B146" s="29">
        <v>140</v>
      </c>
      <c r="C146" s="29">
        <v>1</v>
      </c>
      <c r="D146" s="29">
        <v>40</v>
      </c>
      <c r="E146" s="29">
        <v>0.4</v>
      </c>
      <c r="F146" s="29">
        <v>0.4</v>
      </c>
    </row>
    <row r="147" spans="2:6">
      <c r="B147" s="29">
        <v>141</v>
      </c>
      <c r="C147" s="29">
        <v>2</v>
      </c>
      <c r="D147" s="29">
        <v>60</v>
      </c>
      <c r="E147" s="29">
        <v>0.7</v>
      </c>
      <c r="F147" s="29">
        <v>0.6</v>
      </c>
    </row>
    <row r="148" spans="2:6">
      <c r="B148" s="29">
        <v>142</v>
      </c>
      <c r="C148" s="29">
        <v>0</v>
      </c>
      <c r="D148" s="29">
        <v>58</v>
      </c>
      <c r="E148" s="29">
        <v>0</v>
      </c>
      <c r="F148" s="29">
        <v>0.6</v>
      </c>
    </row>
    <row r="149" spans="2:6">
      <c r="B149" s="29">
        <v>143</v>
      </c>
      <c r="C149" s="29">
        <v>0</v>
      </c>
      <c r="D149" s="29">
        <v>51</v>
      </c>
      <c r="E149" s="29">
        <v>0</v>
      </c>
      <c r="F149" s="29">
        <v>0.5</v>
      </c>
    </row>
    <row r="150" spans="2:6">
      <c r="B150" s="29">
        <v>144</v>
      </c>
      <c r="C150" s="29">
        <v>5</v>
      </c>
      <c r="D150" s="29">
        <v>47</v>
      </c>
      <c r="E150" s="29">
        <v>1.8</v>
      </c>
      <c r="F150" s="29">
        <v>0.5</v>
      </c>
    </row>
    <row r="151" spans="2:6">
      <c r="B151" s="29">
        <v>145</v>
      </c>
      <c r="C151" s="29">
        <v>2</v>
      </c>
      <c r="D151" s="29">
        <v>38</v>
      </c>
      <c r="E151" s="29">
        <v>0.7</v>
      </c>
      <c r="F151" s="29">
        <v>0.4</v>
      </c>
    </row>
    <row r="152" spans="2:6">
      <c r="B152" s="29">
        <v>146</v>
      </c>
      <c r="C152" s="29">
        <v>5</v>
      </c>
      <c r="D152" s="29">
        <v>38</v>
      </c>
      <c r="E152" s="29">
        <v>1.8</v>
      </c>
      <c r="F152" s="29">
        <v>0.4</v>
      </c>
    </row>
    <row r="153" spans="2:6">
      <c r="B153" s="29">
        <v>147</v>
      </c>
      <c r="C153" s="29">
        <v>2</v>
      </c>
      <c r="D153" s="29">
        <v>45</v>
      </c>
      <c r="E153" s="29">
        <v>0.7</v>
      </c>
      <c r="F153" s="29">
        <v>0.5</v>
      </c>
    </row>
    <row r="154" spans="2:6">
      <c r="B154" s="29">
        <v>148</v>
      </c>
      <c r="C154" s="29">
        <v>3</v>
      </c>
      <c r="D154" s="29">
        <v>25</v>
      </c>
      <c r="E154" s="29">
        <v>1.1000000000000001</v>
      </c>
      <c r="F154" s="29">
        <v>0.3</v>
      </c>
    </row>
    <row r="155" spans="2:6">
      <c r="B155" s="29">
        <v>149</v>
      </c>
      <c r="C155" s="29">
        <v>2</v>
      </c>
      <c r="D155" s="29">
        <v>34</v>
      </c>
      <c r="E155" s="29">
        <v>0.7</v>
      </c>
      <c r="F155" s="29">
        <v>0.4</v>
      </c>
    </row>
    <row r="156" spans="2:6">
      <c r="B156" s="29">
        <v>150</v>
      </c>
      <c r="C156" s="29">
        <v>1</v>
      </c>
      <c r="D156" s="29">
        <v>28</v>
      </c>
      <c r="E156" s="29">
        <v>0.4</v>
      </c>
      <c r="F156" s="29">
        <v>0.3</v>
      </c>
    </row>
    <row r="157" spans="2:6">
      <c r="B157" s="29">
        <v>151</v>
      </c>
      <c r="C157" s="29">
        <v>0</v>
      </c>
      <c r="D157" s="29">
        <v>31</v>
      </c>
      <c r="E157" s="29">
        <v>0</v>
      </c>
      <c r="F157" s="29">
        <v>0.3</v>
      </c>
    </row>
    <row r="158" spans="2:6">
      <c r="B158" s="29">
        <v>152</v>
      </c>
      <c r="C158" s="29">
        <v>1</v>
      </c>
      <c r="D158" s="29">
        <v>30</v>
      </c>
      <c r="E158" s="29">
        <v>0.4</v>
      </c>
      <c r="F158" s="29">
        <v>0.3</v>
      </c>
    </row>
    <row r="159" spans="2:6">
      <c r="B159" s="29">
        <v>153</v>
      </c>
      <c r="C159" s="29">
        <v>1</v>
      </c>
      <c r="D159" s="29">
        <v>54</v>
      </c>
      <c r="E159" s="29">
        <v>0.4</v>
      </c>
      <c r="F159" s="29">
        <v>0.6</v>
      </c>
    </row>
    <row r="160" spans="2:6">
      <c r="B160" s="29">
        <v>154</v>
      </c>
      <c r="C160" s="29">
        <v>2</v>
      </c>
      <c r="D160" s="29">
        <v>65</v>
      </c>
      <c r="E160" s="29">
        <v>0.7</v>
      </c>
      <c r="F160" s="29">
        <v>0.7</v>
      </c>
    </row>
    <row r="161" spans="2:6">
      <c r="B161" s="29">
        <v>155</v>
      </c>
      <c r="C161" s="29">
        <v>3</v>
      </c>
      <c r="D161" s="29">
        <v>73</v>
      </c>
      <c r="E161" s="29">
        <v>1.1000000000000001</v>
      </c>
      <c r="F161" s="29">
        <v>0.8</v>
      </c>
    </row>
    <row r="162" spans="2:6">
      <c r="B162" s="29">
        <v>156</v>
      </c>
      <c r="C162" s="29">
        <v>4</v>
      </c>
      <c r="D162" s="29">
        <v>76</v>
      </c>
      <c r="E162" s="29">
        <v>1.4</v>
      </c>
      <c r="F162" s="29">
        <v>0.8</v>
      </c>
    </row>
    <row r="163" spans="2:6">
      <c r="B163" s="29">
        <v>157</v>
      </c>
      <c r="C163" s="29">
        <v>2</v>
      </c>
      <c r="D163" s="29">
        <v>103</v>
      </c>
      <c r="E163" s="29">
        <v>0.7</v>
      </c>
      <c r="F163" s="29">
        <v>1.1000000000000001</v>
      </c>
    </row>
    <row r="164" spans="2:6">
      <c r="B164" s="29">
        <v>158</v>
      </c>
      <c r="C164" s="29">
        <v>1</v>
      </c>
      <c r="D164" s="29">
        <v>73</v>
      </c>
      <c r="E164" s="29">
        <v>0.4</v>
      </c>
      <c r="F164" s="29">
        <v>0.8</v>
      </c>
    </row>
    <row r="165" spans="2:6">
      <c r="B165" s="29">
        <v>159</v>
      </c>
      <c r="C165" s="29">
        <v>5</v>
      </c>
      <c r="D165" s="29">
        <v>104</v>
      </c>
      <c r="E165" s="29">
        <v>1.8</v>
      </c>
      <c r="F165" s="29">
        <v>1.1000000000000001</v>
      </c>
    </row>
    <row r="166" spans="2:6">
      <c r="B166" s="29">
        <v>160</v>
      </c>
      <c r="C166" s="29">
        <v>4</v>
      </c>
      <c r="D166" s="29">
        <v>80</v>
      </c>
      <c r="E166" s="29">
        <v>1.4</v>
      </c>
      <c r="F166" s="29">
        <v>0.8</v>
      </c>
    </row>
    <row r="167" spans="2:6">
      <c r="B167" s="29">
        <v>161</v>
      </c>
      <c r="C167" s="29">
        <v>1</v>
      </c>
      <c r="D167" s="29">
        <v>76</v>
      </c>
      <c r="E167" s="29">
        <v>0.4</v>
      </c>
      <c r="F167" s="29">
        <v>0.8</v>
      </c>
    </row>
    <row r="168" spans="2:6">
      <c r="B168" s="29">
        <v>162</v>
      </c>
      <c r="C168" s="29">
        <v>1</v>
      </c>
      <c r="D168" s="29">
        <v>72</v>
      </c>
      <c r="E168" s="29">
        <v>0.4</v>
      </c>
      <c r="F168" s="29">
        <v>0.7</v>
      </c>
    </row>
    <row r="169" spans="2:6">
      <c r="B169" s="29">
        <v>163</v>
      </c>
      <c r="C169" s="29">
        <v>2</v>
      </c>
      <c r="D169" s="29">
        <v>55</v>
      </c>
      <c r="E169" s="29">
        <v>0.7</v>
      </c>
      <c r="F169" s="29">
        <v>0.6</v>
      </c>
    </row>
    <row r="170" spans="2:6">
      <c r="B170" s="29">
        <v>164</v>
      </c>
      <c r="C170" s="29">
        <v>1</v>
      </c>
      <c r="D170" s="29">
        <v>50</v>
      </c>
      <c r="E170" s="29">
        <v>0.4</v>
      </c>
      <c r="F170" s="29">
        <v>0.5</v>
      </c>
    </row>
    <row r="171" spans="2:6">
      <c r="B171" s="29">
        <v>165</v>
      </c>
      <c r="C171" s="29">
        <v>1</v>
      </c>
      <c r="D171" s="29">
        <v>29</v>
      </c>
      <c r="E171" s="29">
        <v>0.4</v>
      </c>
      <c r="F171" s="29">
        <v>0.3</v>
      </c>
    </row>
    <row r="172" spans="2:6">
      <c r="B172" s="29">
        <v>166</v>
      </c>
      <c r="C172" s="29">
        <v>1</v>
      </c>
      <c r="D172" s="29">
        <v>34</v>
      </c>
      <c r="E172" s="29">
        <v>0.4</v>
      </c>
      <c r="F172" s="29">
        <v>0.4</v>
      </c>
    </row>
    <row r="173" spans="2:6">
      <c r="B173" s="29">
        <v>167</v>
      </c>
      <c r="C173" s="29">
        <v>0</v>
      </c>
      <c r="D173" s="29">
        <v>24</v>
      </c>
      <c r="E173" s="29">
        <v>0</v>
      </c>
      <c r="F173" s="29">
        <v>0.2</v>
      </c>
    </row>
    <row r="174" spans="2:6">
      <c r="B174" s="29"/>
      <c r="C174" s="29">
        <f>SUM(C6:C173)</f>
        <v>285</v>
      </c>
      <c r="D174" s="29">
        <f>SUM(D6:D173)</f>
        <v>9623</v>
      </c>
      <c r="E174" s="29"/>
      <c r="F174" s="29"/>
    </row>
  </sheetData>
  <mergeCells count="2">
    <mergeCell ref="C4:D4"/>
    <mergeCell ref="E4:F4"/>
  </mergeCells>
  <phoneticPr fontId="2" type="noConversion"/>
  <hyperlinks>
    <hyperlink ref="F1" location="Contents!A1" display="Return to Contents"/>
  </hyperlinks>
  <pageMargins left="0.75" right="0.75" top="1" bottom="1" header="0.5" footer="0.5"/>
  <pageSetup paperSize="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18"/>
  <dimension ref="B1:L57"/>
  <sheetViews>
    <sheetView workbookViewId="0">
      <selection activeCell="K3" sqref="K3"/>
    </sheetView>
  </sheetViews>
  <sheetFormatPr defaultRowHeight="12.75"/>
  <cols>
    <col min="2" max="2" width="26" customWidth="1"/>
    <col min="4" max="4" width="10.85546875" customWidth="1"/>
    <col min="5" max="5" width="10.7109375" customWidth="1"/>
    <col min="9" max="9" width="10.140625" customWidth="1"/>
  </cols>
  <sheetData>
    <row r="1" spans="2:9">
      <c r="E1" s="24" t="s">
        <v>337</v>
      </c>
    </row>
    <row r="2" spans="2:9">
      <c r="B2" s="4" t="s">
        <v>233</v>
      </c>
    </row>
    <row r="3" spans="2:9">
      <c r="B3" s="4"/>
    </row>
    <row r="4" spans="2:9">
      <c r="B4" s="4" t="s">
        <v>378</v>
      </c>
    </row>
    <row r="5" spans="2:9">
      <c r="B5" s="4" t="s">
        <v>464</v>
      </c>
    </row>
    <row r="6" spans="2:9" ht="13.5" thickBot="1"/>
    <row r="7" spans="2:9" ht="13.5" thickBot="1">
      <c r="B7" s="39" t="s">
        <v>234</v>
      </c>
      <c r="C7" s="40" t="s">
        <v>235</v>
      </c>
      <c r="D7" s="40" t="s">
        <v>236</v>
      </c>
      <c r="E7" s="40" t="s">
        <v>237</v>
      </c>
      <c r="F7" s="40" t="s">
        <v>238</v>
      </c>
      <c r="G7" s="40" t="s">
        <v>239</v>
      </c>
      <c r="H7" s="40" t="s">
        <v>91</v>
      </c>
      <c r="I7" s="40" t="s">
        <v>155</v>
      </c>
    </row>
    <row r="9" spans="2:9">
      <c r="B9" t="s">
        <v>240</v>
      </c>
      <c r="C9" s="7">
        <v>3618</v>
      </c>
      <c r="D9" s="7">
        <v>11</v>
      </c>
      <c r="E9" s="7">
        <v>23</v>
      </c>
      <c r="F9" s="7">
        <v>5</v>
      </c>
      <c r="G9" s="7" t="s">
        <v>144</v>
      </c>
      <c r="H9" s="7">
        <v>51</v>
      </c>
      <c r="I9" s="7">
        <v>3708</v>
      </c>
    </row>
    <row r="10" spans="2:9">
      <c r="B10" t="s">
        <v>241</v>
      </c>
      <c r="C10" s="7">
        <v>1790</v>
      </c>
      <c r="D10" s="7">
        <v>52</v>
      </c>
      <c r="E10" s="7">
        <v>894</v>
      </c>
      <c r="F10" s="7">
        <v>227</v>
      </c>
      <c r="G10" s="7">
        <v>6</v>
      </c>
      <c r="H10" s="7">
        <v>50</v>
      </c>
      <c r="I10" s="7">
        <v>3019</v>
      </c>
    </row>
    <row r="11" spans="2:9">
      <c r="C11" s="7"/>
      <c r="D11" s="7"/>
      <c r="E11" s="7"/>
      <c r="F11" s="7"/>
      <c r="G11" s="7"/>
      <c r="H11" s="7"/>
      <c r="I11" s="7"/>
    </row>
    <row r="12" spans="2:9">
      <c r="B12" t="s">
        <v>242</v>
      </c>
      <c r="C12" s="7"/>
      <c r="D12" s="7"/>
      <c r="E12" s="7"/>
      <c r="F12" s="7"/>
      <c r="G12" s="7"/>
      <c r="H12" s="7"/>
      <c r="I12" s="7"/>
    </row>
    <row r="13" spans="2:9">
      <c r="B13" s="44" t="s">
        <v>243</v>
      </c>
      <c r="C13" s="7">
        <v>145</v>
      </c>
      <c r="D13" s="7">
        <v>2</v>
      </c>
      <c r="E13" s="7">
        <v>34</v>
      </c>
      <c r="F13" s="7">
        <v>11</v>
      </c>
      <c r="G13" s="7">
        <v>1</v>
      </c>
      <c r="H13" s="7">
        <v>3</v>
      </c>
      <c r="I13" s="7">
        <v>196</v>
      </c>
    </row>
    <row r="14" spans="2:9">
      <c r="B14" s="44" t="s">
        <v>244</v>
      </c>
      <c r="C14" s="7">
        <v>141</v>
      </c>
      <c r="D14" s="7">
        <v>2</v>
      </c>
      <c r="E14" s="7">
        <v>10</v>
      </c>
      <c r="F14" s="7">
        <v>2</v>
      </c>
      <c r="G14" s="7" t="s">
        <v>144</v>
      </c>
      <c r="H14" s="7">
        <v>4</v>
      </c>
      <c r="I14" s="7">
        <v>159</v>
      </c>
    </row>
    <row r="15" spans="2:9">
      <c r="B15" s="44" t="s">
        <v>245</v>
      </c>
      <c r="C15" s="7">
        <v>118</v>
      </c>
      <c r="D15" s="7">
        <v>4</v>
      </c>
      <c r="E15" s="7">
        <v>16</v>
      </c>
      <c r="F15" s="7">
        <v>9</v>
      </c>
      <c r="G15" s="7" t="s">
        <v>144</v>
      </c>
      <c r="H15" s="7">
        <v>1</v>
      </c>
      <c r="I15" s="7">
        <v>148</v>
      </c>
    </row>
    <row r="16" spans="2:9">
      <c r="B16" s="44" t="s">
        <v>246</v>
      </c>
      <c r="C16" s="7">
        <v>2</v>
      </c>
      <c r="D16" s="7" t="s">
        <v>144</v>
      </c>
      <c r="E16" s="7" t="s">
        <v>144</v>
      </c>
      <c r="F16" s="7" t="s">
        <v>144</v>
      </c>
      <c r="G16" s="7" t="s">
        <v>144</v>
      </c>
      <c r="H16" s="7" t="s">
        <v>144</v>
      </c>
      <c r="I16" s="7">
        <v>2</v>
      </c>
    </row>
    <row r="17" spans="2:12">
      <c r="B17" s="44" t="s">
        <v>247</v>
      </c>
      <c r="C17" s="7">
        <v>406</v>
      </c>
      <c r="D17" s="7">
        <v>8</v>
      </c>
      <c r="E17" s="7">
        <v>60</v>
      </c>
      <c r="F17" s="7">
        <v>22</v>
      </c>
      <c r="G17" s="7">
        <v>1</v>
      </c>
      <c r="H17" s="7">
        <v>8</v>
      </c>
      <c r="I17" s="7">
        <v>505</v>
      </c>
    </row>
    <row r="18" spans="2:12">
      <c r="B18" t="s">
        <v>248</v>
      </c>
      <c r="C18" s="7"/>
      <c r="D18" s="7"/>
      <c r="E18" s="7"/>
      <c r="F18" s="7"/>
      <c r="G18" s="7"/>
      <c r="H18" s="7"/>
      <c r="I18" s="7"/>
    </row>
    <row r="19" spans="2:12">
      <c r="B19" s="44" t="s">
        <v>243</v>
      </c>
      <c r="C19" s="7">
        <v>1119</v>
      </c>
      <c r="D19" s="7">
        <v>19</v>
      </c>
      <c r="E19" s="7">
        <v>294</v>
      </c>
      <c r="F19" s="7">
        <v>72</v>
      </c>
      <c r="G19" s="7" t="s">
        <v>144</v>
      </c>
      <c r="H19" s="7">
        <v>17</v>
      </c>
      <c r="I19" s="7">
        <v>1521</v>
      </c>
    </row>
    <row r="20" spans="2:12">
      <c r="B20" s="44" t="s">
        <v>244</v>
      </c>
      <c r="C20" s="7">
        <v>21</v>
      </c>
      <c r="D20" s="7">
        <v>1</v>
      </c>
      <c r="E20" s="7">
        <v>10</v>
      </c>
      <c r="F20" s="7">
        <v>6</v>
      </c>
      <c r="G20" s="7" t="s">
        <v>144</v>
      </c>
      <c r="H20" s="7" t="s">
        <v>144</v>
      </c>
      <c r="I20" s="7">
        <v>38</v>
      </c>
    </row>
    <row r="21" spans="2:12">
      <c r="B21" s="44" t="s">
        <v>245</v>
      </c>
      <c r="C21" s="7">
        <v>588</v>
      </c>
      <c r="D21" s="7">
        <v>45</v>
      </c>
      <c r="E21" s="7">
        <v>171</v>
      </c>
      <c r="F21" s="7">
        <v>48</v>
      </c>
      <c r="G21" s="7">
        <v>2</v>
      </c>
      <c r="H21" s="7">
        <v>15</v>
      </c>
      <c r="I21" s="7">
        <v>869</v>
      </c>
    </row>
    <row r="22" spans="2:12">
      <c r="B22" s="44" t="s">
        <v>246</v>
      </c>
      <c r="C22" s="7">
        <v>3</v>
      </c>
      <c r="D22" s="7" t="s">
        <v>144</v>
      </c>
      <c r="E22" s="7">
        <v>1</v>
      </c>
      <c r="F22" s="7" t="s">
        <v>144</v>
      </c>
      <c r="G22" s="7" t="s">
        <v>144</v>
      </c>
      <c r="H22" s="7" t="s">
        <v>144</v>
      </c>
      <c r="I22" s="7">
        <v>4</v>
      </c>
    </row>
    <row r="23" spans="2:12">
      <c r="B23" s="44" t="s">
        <v>249</v>
      </c>
      <c r="C23" s="7">
        <v>1731</v>
      </c>
      <c r="D23" s="7">
        <v>65</v>
      </c>
      <c r="E23" s="7">
        <v>476</v>
      </c>
      <c r="F23" s="7">
        <v>126</v>
      </c>
      <c r="G23" s="7">
        <v>2</v>
      </c>
      <c r="H23" s="7">
        <v>32</v>
      </c>
      <c r="I23" s="7">
        <v>2432</v>
      </c>
    </row>
    <row r="24" spans="2:12">
      <c r="B24" t="s">
        <v>250</v>
      </c>
      <c r="C24" s="7">
        <v>8</v>
      </c>
      <c r="D24" s="7" t="s">
        <v>144</v>
      </c>
      <c r="E24" s="7">
        <v>1</v>
      </c>
      <c r="F24" s="7">
        <v>2</v>
      </c>
      <c r="G24" s="7" t="s">
        <v>144</v>
      </c>
      <c r="H24" s="7">
        <v>7</v>
      </c>
      <c r="I24" s="7">
        <v>18</v>
      </c>
    </row>
    <row r="25" spans="2:12" ht="13.5" thickBot="1">
      <c r="B25" s="35" t="s">
        <v>251</v>
      </c>
      <c r="C25" s="36">
        <v>7553</v>
      </c>
      <c r="D25" s="36">
        <v>136</v>
      </c>
      <c r="E25" s="36">
        <v>1454</v>
      </c>
      <c r="F25" s="36">
        <v>382</v>
      </c>
      <c r="G25" s="36">
        <v>9</v>
      </c>
      <c r="H25" s="36">
        <v>148</v>
      </c>
      <c r="I25" s="36">
        <v>9682</v>
      </c>
    </row>
    <row r="26" spans="2:12">
      <c r="K26" s="97" t="s">
        <v>474</v>
      </c>
      <c r="L26" s="97"/>
    </row>
    <row r="27" spans="2:12">
      <c r="B27" t="s">
        <v>252</v>
      </c>
      <c r="K27" s="97"/>
      <c r="L27" s="97">
        <f>SUM(C25:H25)</f>
        <v>9682</v>
      </c>
    </row>
    <row r="28" spans="2:12">
      <c r="K28" s="97"/>
      <c r="L28" s="97">
        <f>SUM(C9:H10,C17:H17,C23:H24)</f>
        <v>9682</v>
      </c>
    </row>
    <row r="31" spans="2:12">
      <c r="B31" s="4" t="s">
        <v>253</v>
      </c>
    </row>
    <row r="32" spans="2:12">
      <c r="B32" s="4"/>
    </row>
    <row r="33" spans="2:9">
      <c r="B33" s="4" t="s">
        <v>379</v>
      </c>
    </row>
    <row r="34" spans="2:9">
      <c r="B34" s="4" t="s">
        <v>464</v>
      </c>
    </row>
    <row r="35" spans="2:9" ht="13.5" thickBot="1"/>
    <row r="36" spans="2:9" ht="13.5" thickBot="1">
      <c r="B36" s="39" t="s">
        <v>234</v>
      </c>
      <c r="C36" s="40" t="s">
        <v>235</v>
      </c>
      <c r="D36" s="40" t="s">
        <v>236</v>
      </c>
      <c r="E36" s="40" t="s">
        <v>237</v>
      </c>
      <c r="F36" s="40" t="s">
        <v>238</v>
      </c>
      <c r="G36" s="40" t="s">
        <v>239</v>
      </c>
      <c r="H36" s="40" t="s">
        <v>91</v>
      </c>
      <c r="I36" s="40" t="s">
        <v>155</v>
      </c>
    </row>
    <row r="38" spans="2:9">
      <c r="B38" t="s">
        <v>240</v>
      </c>
      <c r="C38" s="7">
        <v>86</v>
      </c>
      <c r="D38" s="7" t="s">
        <v>144</v>
      </c>
      <c r="E38" s="7">
        <v>1</v>
      </c>
      <c r="F38" s="7" t="s">
        <v>144</v>
      </c>
      <c r="G38" s="7" t="s">
        <v>144</v>
      </c>
      <c r="H38" s="7">
        <v>1</v>
      </c>
      <c r="I38" s="7">
        <v>88</v>
      </c>
    </row>
    <row r="39" spans="2:9">
      <c r="B39" t="s">
        <v>241</v>
      </c>
      <c r="C39" s="7">
        <v>54</v>
      </c>
      <c r="D39" s="7">
        <v>1</v>
      </c>
      <c r="E39" s="7">
        <v>13</v>
      </c>
      <c r="F39" s="7">
        <v>4</v>
      </c>
      <c r="G39" s="7" t="s">
        <v>144</v>
      </c>
      <c r="H39" s="7" t="s">
        <v>144</v>
      </c>
      <c r="I39" s="7">
        <v>72</v>
      </c>
    </row>
    <row r="40" spans="2:9">
      <c r="C40" s="7"/>
      <c r="D40" s="7"/>
      <c r="E40" s="7"/>
      <c r="F40" s="7"/>
      <c r="G40" s="7"/>
      <c r="H40" s="7"/>
      <c r="I40" s="7"/>
    </row>
    <row r="41" spans="2:9">
      <c r="B41" t="s">
        <v>242</v>
      </c>
      <c r="C41" s="7"/>
      <c r="D41" s="7"/>
      <c r="E41" s="7"/>
      <c r="F41" s="7"/>
      <c r="G41" s="7"/>
      <c r="H41" s="7"/>
      <c r="I41" s="7"/>
    </row>
    <row r="42" spans="2:9">
      <c r="B42" s="44" t="s">
        <v>243</v>
      </c>
      <c r="C42" s="7">
        <v>4</v>
      </c>
      <c r="D42" s="7" t="s">
        <v>144</v>
      </c>
      <c r="E42" s="7" t="s">
        <v>144</v>
      </c>
      <c r="F42" s="7" t="s">
        <v>144</v>
      </c>
      <c r="G42" s="7" t="s">
        <v>144</v>
      </c>
      <c r="H42" s="7" t="s">
        <v>144</v>
      </c>
      <c r="I42" s="7">
        <v>4</v>
      </c>
    </row>
    <row r="43" spans="2:9">
      <c r="B43" s="44" t="s">
        <v>244</v>
      </c>
      <c r="C43" s="7">
        <v>1</v>
      </c>
      <c r="D43" s="7" t="s">
        <v>144</v>
      </c>
      <c r="E43" s="7">
        <v>1</v>
      </c>
      <c r="F43" s="7" t="s">
        <v>144</v>
      </c>
      <c r="G43" s="7" t="s">
        <v>144</v>
      </c>
      <c r="H43" s="7" t="s">
        <v>144</v>
      </c>
      <c r="I43" s="7">
        <v>2</v>
      </c>
    </row>
    <row r="44" spans="2:9">
      <c r="B44" s="44" t="s">
        <v>245</v>
      </c>
      <c r="C44" s="7">
        <v>10</v>
      </c>
      <c r="D44" s="7" t="s">
        <v>144</v>
      </c>
      <c r="E44" s="7">
        <v>2</v>
      </c>
      <c r="F44" s="7" t="s">
        <v>144</v>
      </c>
      <c r="G44" s="7">
        <v>1</v>
      </c>
      <c r="H44" s="7" t="s">
        <v>144</v>
      </c>
      <c r="I44" s="7">
        <v>13</v>
      </c>
    </row>
    <row r="45" spans="2:9">
      <c r="B45" s="44" t="s">
        <v>246</v>
      </c>
      <c r="C45" s="7" t="s">
        <v>144</v>
      </c>
      <c r="D45" s="7" t="s">
        <v>144</v>
      </c>
      <c r="E45" s="7" t="s">
        <v>144</v>
      </c>
      <c r="F45" s="7" t="s">
        <v>144</v>
      </c>
      <c r="G45" s="7" t="s">
        <v>144</v>
      </c>
      <c r="H45" s="7" t="s">
        <v>144</v>
      </c>
      <c r="I45" s="7" t="s">
        <v>144</v>
      </c>
    </row>
    <row r="46" spans="2:9">
      <c r="B46" s="44" t="s">
        <v>247</v>
      </c>
      <c r="C46" s="7">
        <v>15</v>
      </c>
      <c r="D46" s="7" t="s">
        <v>144</v>
      </c>
      <c r="E46" s="7">
        <v>3</v>
      </c>
      <c r="F46" s="7" t="s">
        <v>144</v>
      </c>
      <c r="G46" s="7">
        <v>1</v>
      </c>
      <c r="H46" s="7" t="s">
        <v>144</v>
      </c>
      <c r="I46" s="7">
        <v>19</v>
      </c>
    </row>
    <row r="47" spans="2:9">
      <c r="B47" t="s">
        <v>248</v>
      </c>
      <c r="C47" s="7"/>
      <c r="D47" s="7"/>
      <c r="E47" s="7"/>
      <c r="F47" s="7"/>
      <c r="G47" s="7"/>
      <c r="H47" s="7"/>
      <c r="I47" s="7"/>
    </row>
    <row r="48" spans="2:9">
      <c r="B48" s="44" t="s">
        <v>243</v>
      </c>
      <c r="C48" s="7">
        <v>24</v>
      </c>
      <c r="D48" s="7" t="s">
        <v>144</v>
      </c>
      <c r="E48" s="7">
        <v>5</v>
      </c>
      <c r="F48" s="7">
        <v>2</v>
      </c>
      <c r="G48" s="7" t="s">
        <v>144</v>
      </c>
      <c r="H48" s="7" t="s">
        <v>144</v>
      </c>
      <c r="I48" s="7">
        <v>31</v>
      </c>
    </row>
    <row r="49" spans="2:12">
      <c r="B49" s="44" t="s">
        <v>244</v>
      </c>
      <c r="C49" s="7" t="s">
        <v>144</v>
      </c>
      <c r="D49" s="7" t="s">
        <v>144</v>
      </c>
      <c r="E49" s="7" t="s">
        <v>144</v>
      </c>
      <c r="F49" s="7">
        <v>1</v>
      </c>
      <c r="G49" s="7" t="s">
        <v>144</v>
      </c>
      <c r="H49" s="7" t="s">
        <v>144</v>
      </c>
      <c r="I49" s="7">
        <v>1</v>
      </c>
    </row>
    <row r="50" spans="2:12">
      <c r="B50" s="44" t="s">
        <v>245</v>
      </c>
      <c r="C50" s="7">
        <v>59</v>
      </c>
      <c r="D50" s="7">
        <v>3</v>
      </c>
      <c r="E50" s="7">
        <v>10</v>
      </c>
      <c r="F50" s="7">
        <v>1</v>
      </c>
      <c r="G50" s="7" t="s">
        <v>144</v>
      </c>
      <c r="H50" s="7">
        <v>1</v>
      </c>
      <c r="I50" s="7">
        <v>74</v>
      </c>
    </row>
    <row r="51" spans="2:12">
      <c r="B51" s="44" t="s">
        <v>246</v>
      </c>
      <c r="C51" s="7" t="s">
        <v>144</v>
      </c>
      <c r="D51" s="7" t="s">
        <v>144</v>
      </c>
      <c r="E51" s="7" t="s">
        <v>144</v>
      </c>
      <c r="F51" s="7" t="s">
        <v>144</v>
      </c>
      <c r="G51" s="7" t="s">
        <v>144</v>
      </c>
      <c r="H51" s="7" t="s">
        <v>144</v>
      </c>
      <c r="I51" s="7" t="s">
        <v>144</v>
      </c>
    </row>
    <row r="52" spans="2:12">
      <c r="B52" s="44" t="s">
        <v>249</v>
      </c>
      <c r="C52" s="7">
        <v>83</v>
      </c>
      <c r="D52" s="7">
        <v>3</v>
      </c>
      <c r="E52" s="7">
        <v>15</v>
      </c>
      <c r="F52" s="7">
        <v>4</v>
      </c>
      <c r="G52" s="7" t="s">
        <v>144</v>
      </c>
      <c r="H52" s="7">
        <v>1</v>
      </c>
      <c r="I52" s="7">
        <v>106</v>
      </c>
    </row>
    <row r="53" spans="2:12">
      <c r="B53" t="s">
        <v>250</v>
      </c>
      <c r="C53" s="7">
        <v>1</v>
      </c>
      <c r="D53" s="7" t="s">
        <v>144</v>
      </c>
      <c r="E53" s="7" t="s">
        <v>144</v>
      </c>
      <c r="F53" s="7" t="s">
        <v>144</v>
      </c>
      <c r="G53" s="7" t="s">
        <v>144</v>
      </c>
      <c r="H53" s="7" t="s">
        <v>144</v>
      </c>
      <c r="I53" s="7">
        <v>1</v>
      </c>
    </row>
    <row r="54" spans="2:12" ht="13.5" thickBot="1">
      <c r="B54" s="35" t="s">
        <v>251</v>
      </c>
      <c r="C54" s="36">
        <v>239</v>
      </c>
      <c r="D54" s="36">
        <v>4</v>
      </c>
      <c r="E54" s="36">
        <v>32</v>
      </c>
      <c r="F54" s="36">
        <v>8</v>
      </c>
      <c r="G54" s="36">
        <v>1</v>
      </c>
      <c r="H54" s="36">
        <v>2</v>
      </c>
      <c r="I54" s="36">
        <v>286</v>
      </c>
    </row>
    <row r="55" spans="2:12">
      <c r="K55" s="97" t="s">
        <v>474</v>
      </c>
      <c r="L55" s="97"/>
    </row>
    <row r="56" spans="2:12">
      <c r="K56" s="97"/>
      <c r="L56" s="97">
        <f>SUM(C54:H54)</f>
        <v>286</v>
      </c>
    </row>
    <row r="57" spans="2:12">
      <c r="K57" s="97"/>
      <c r="L57" s="97">
        <f>SUM(C38:H39,C46:H46,C52:H53)</f>
        <v>286</v>
      </c>
    </row>
  </sheetData>
  <phoneticPr fontId="0" type="noConversion"/>
  <hyperlinks>
    <hyperlink ref="E1" location="Contents!A1" display="Return to Contents"/>
  </hyperlink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sheetPr codeName="Sheet19"/>
  <dimension ref="B1:L75"/>
  <sheetViews>
    <sheetView workbookViewId="0">
      <selection activeCell="Q40" sqref="Q40"/>
    </sheetView>
  </sheetViews>
  <sheetFormatPr defaultRowHeight="12.75"/>
  <cols>
    <col min="2" max="2" width="29.5703125" customWidth="1"/>
    <col min="3" max="3" width="10.42578125" customWidth="1"/>
    <col min="4" max="4" width="10.5703125" customWidth="1"/>
    <col min="6" max="6" width="10.140625" customWidth="1"/>
    <col min="7" max="7" width="9.5703125" customWidth="1"/>
    <col min="8" max="8" width="10.85546875" customWidth="1"/>
    <col min="9" max="9" width="17" customWidth="1"/>
    <col min="10" max="10" width="10.42578125" customWidth="1"/>
  </cols>
  <sheetData>
    <row r="1" spans="2:10">
      <c r="F1" s="24" t="s">
        <v>337</v>
      </c>
    </row>
    <row r="2" spans="2:10">
      <c r="B2" s="4" t="s">
        <v>254</v>
      </c>
    </row>
    <row r="3" spans="2:10">
      <c r="B3" s="4"/>
    </row>
    <row r="4" spans="2:10">
      <c r="B4" s="4" t="s">
        <v>435</v>
      </c>
    </row>
    <row r="5" spans="2:10">
      <c r="B5" s="4" t="s">
        <v>464</v>
      </c>
    </row>
    <row r="6" spans="2:10" ht="13.5" thickBot="1"/>
    <row r="7" spans="2:10">
      <c r="B7" s="169" t="s">
        <v>255</v>
      </c>
      <c r="C7" s="153" t="s">
        <v>442</v>
      </c>
      <c r="D7" s="146"/>
      <c r="E7" s="168"/>
      <c r="F7" s="153" t="s">
        <v>443</v>
      </c>
      <c r="G7" s="146"/>
      <c r="H7" s="146"/>
      <c r="I7" s="118" t="s">
        <v>444</v>
      </c>
      <c r="J7" s="171" t="s">
        <v>461</v>
      </c>
    </row>
    <row r="8" spans="2:10" ht="39" thickBot="1">
      <c r="B8" s="170"/>
      <c r="C8" s="120" t="s">
        <v>459</v>
      </c>
      <c r="D8" s="120" t="s">
        <v>460</v>
      </c>
      <c r="E8" s="120" t="s">
        <v>449</v>
      </c>
      <c r="F8" s="120" t="s">
        <v>459</v>
      </c>
      <c r="G8" s="120" t="s">
        <v>460</v>
      </c>
      <c r="H8" s="120" t="s">
        <v>449</v>
      </c>
      <c r="I8" s="120" t="s">
        <v>459</v>
      </c>
      <c r="J8" s="172"/>
    </row>
    <row r="10" spans="2:10">
      <c r="B10" t="s">
        <v>256</v>
      </c>
      <c r="C10" s="7" t="s">
        <v>144</v>
      </c>
      <c r="D10" s="7" t="s">
        <v>144</v>
      </c>
      <c r="E10" s="7" t="s">
        <v>144</v>
      </c>
      <c r="F10" s="7">
        <v>3</v>
      </c>
      <c r="G10" s="15">
        <v>0.1</v>
      </c>
      <c r="H10" s="7">
        <v>1</v>
      </c>
      <c r="I10" s="7" t="s">
        <v>144</v>
      </c>
      <c r="J10" s="7">
        <v>3</v>
      </c>
    </row>
    <row r="11" spans="2:10">
      <c r="B11" t="s">
        <v>257</v>
      </c>
      <c r="C11" s="7">
        <v>13</v>
      </c>
      <c r="D11" s="7">
        <v>0.3</v>
      </c>
      <c r="E11" s="7">
        <v>6</v>
      </c>
      <c r="F11" s="7">
        <v>45</v>
      </c>
      <c r="G11" s="7">
        <v>0.9</v>
      </c>
      <c r="H11" s="7">
        <v>17</v>
      </c>
      <c r="I11" s="7" t="s">
        <v>144</v>
      </c>
      <c r="J11" s="7">
        <v>58</v>
      </c>
    </row>
    <row r="12" spans="2:10">
      <c r="B12" t="s">
        <v>258</v>
      </c>
      <c r="C12" s="7">
        <v>107</v>
      </c>
      <c r="D12" s="7">
        <v>2.2000000000000002</v>
      </c>
      <c r="E12" s="7">
        <v>48</v>
      </c>
      <c r="F12" s="7">
        <v>451</v>
      </c>
      <c r="G12" s="7">
        <v>9.3000000000000007</v>
      </c>
      <c r="H12" s="7">
        <v>144</v>
      </c>
      <c r="I12" s="7">
        <v>2</v>
      </c>
      <c r="J12" s="7">
        <v>560</v>
      </c>
    </row>
    <row r="13" spans="2:10">
      <c r="B13" t="s">
        <v>259</v>
      </c>
      <c r="C13" s="7">
        <v>7</v>
      </c>
      <c r="D13" s="7">
        <v>0.1</v>
      </c>
      <c r="E13" s="7">
        <v>1</v>
      </c>
      <c r="F13" s="7">
        <v>13</v>
      </c>
      <c r="G13" s="7">
        <v>0.3</v>
      </c>
      <c r="H13" s="7">
        <v>4</v>
      </c>
      <c r="I13" s="7" t="s">
        <v>144</v>
      </c>
      <c r="J13" s="7">
        <v>20</v>
      </c>
    </row>
    <row r="14" spans="2:10">
      <c r="B14" t="s">
        <v>260</v>
      </c>
      <c r="C14" s="7">
        <v>26</v>
      </c>
      <c r="D14" s="7">
        <v>0.5</v>
      </c>
      <c r="E14" s="7">
        <v>12</v>
      </c>
      <c r="F14" s="7">
        <v>147</v>
      </c>
      <c r="G14" s="7">
        <v>3</v>
      </c>
      <c r="H14" s="7">
        <v>57</v>
      </c>
      <c r="I14" s="7">
        <v>2</v>
      </c>
      <c r="J14" s="7">
        <v>175</v>
      </c>
    </row>
    <row r="15" spans="2:10">
      <c r="B15" t="s">
        <v>261</v>
      </c>
      <c r="C15" s="7">
        <v>313</v>
      </c>
      <c r="D15" s="15">
        <v>6.4</v>
      </c>
      <c r="E15" s="7">
        <v>146</v>
      </c>
      <c r="F15" s="7">
        <v>564</v>
      </c>
      <c r="G15" s="7">
        <v>11.6</v>
      </c>
      <c r="H15" s="7">
        <v>209</v>
      </c>
      <c r="I15" s="7">
        <v>1</v>
      </c>
      <c r="J15" s="7">
        <v>878</v>
      </c>
    </row>
    <row r="16" spans="2:10">
      <c r="B16" t="s">
        <v>262</v>
      </c>
      <c r="C16" s="7">
        <v>63</v>
      </c>
      <c r="D16" s="7">
        <v>1.3</v>
      </c>
      <c r="E16" s="7">
        <v>30</v>
      </c>
      <c r="F16" s="7">
        <v>277</v>
      </c>
      <c r="G16" s="7">
        <v>5.7</v>
      </c>
      <c r="H16" s="7">
        <v>114</v>
      </c>
      <c r="I16" s="7" t="s">
        <v>144</v>
      </c>
      <c r="J16" s="7">
        <v>340</v>
      </c>
    </row>
    <row r="17" spans="2:12">
      <c r="B17" t="s">
        <v>263</v>
      </c>
      <c r="C17" s="7">
        <v>80</v>
      </c>
      <c r="D17" s="7">
        <v>1.6</v>
      </c>
      <c r="E17" s="7">
        <v>35</v>
      </c>
      <c r="F17" s="7">
        <v>3</v>
      </c>
      <c r="G17" s="7">
        <v>0.1</v>
      </c>
      <c r="H17" s="7">
        <v>2</v>
      </c>
      <c r="I17" s="7" t="s">
        <v>144</v>
      </c>
      <c r="J17" s="7">
        <v>83</v>
      </c>
    </row>
    <row r="18" spans="2:12">
      <c r="B18" t="s">
        <v>264</v>
      </c>
      <c r="C18" s="7">
        <v>85</v>
      </c>
      <c r="D18" s="7">
        <v>1.8</v>
      </c>
      <c r="E18" s="7">
        <v>48</v>
      </c>
      <c r="F18" s="7">
        <v>13</v>
      </c>
      <c r="G18" s="7">
        <v>0.3</v>
      </c>
      <c r="H18" s="7">
        <v>9</v>
      </c>
      <c r="I18" s="7" t="s">
        <v>144</v>
      </c>
      <c r="J18" s="7">
        <v>98</v>
      </c>
    </row>
    <row r="19" spans="2:12">
      <c r="B19" t="s">
        <v>265</v>
      </c>
      <c r="C19" s="7">
        <v>9</v>
      </c>
      <c r="D19" s="7">
        <v>0.2</v>
      </c>
      <c r="E19" s="7">
        <v>5</v>
      </c>
      <c r="F19" s="7">
        <v>1</v>
      </c>
      <c r="G19" s="7">
        <v>0</v>
      </c>
      <c r="H19" s="7">
        <v>1</v>
      </c>
      <c r="I19" s="7" t="s">
        <v>144</v>
      </c>
      <c r="J19" s="7">
        <v>10</v>
      </c>
    </row>
    <row r="20" spans="2:12">
      <c r="B20" t="s">
        <v>266</v>
      </c>
      <c r="C20" s="7">
        <v>51</v>
      </c>
      <c r="D20" s="7">
        <v>1.1000000000000001</v>
      </c>
      <c r="E20" s="7">
        <v>23</v>
      </c>
      <c r="F20" s="7">
        <v>16</v>
      </c>
      <c r="G20" s="7">
        <v>0.3</v>
      </c>
      <c r="H20" s="7">
        <v>3</v>
      </c>
      <c r="I20" s="7" t="s">
        <v>144</v>
      </c>
      <c r="J20" s="7">
        <v>67</v>
      </c>
    </row>
    <row r="21" spans="2:12">
      <c r="B21" t="s">
        <v>267</v>
      </c>
      <c r="C21" s="7">
        <v>1</v>
      </c>
      <c r="D21" s="7">
        <v>0</v>
      </c>
      <c r="E21" s="7" t="s">
        <v>144</v>
      </c>
      <c r="F21" s="7">
        <v>2</v>
      </c>
      <c r="G21" s="7">
        <v>0</v>
      </c>
      <c r="H21" s="7">
        <v>2</v>
      </c>
      <c r="I21" s="7" t="s">
        <v>144</v>
      </c>
      <c r="J21" s="7">
        <v>3</v>
      </c>
    </row>
    <row r="22" spans="2:12">
      <c r="B22" t="s">
        <v>268</v>
      </c>
      <c r="C22" s="7">
        <v>572</v>
      </c>
      <c r="D22" s="7">
        <v>11.8</v>
      </c>
      <c r="E22" s="7">
        <v>226</v>
      </c>
      <c r="F22" s="7">
        <v>26</v>
      </c>
      <c r="G22" s="7">
        <v>0.5</v>
      </c>
      <c r="H22" s="7">
        <v>7</v>
      </c>
      <c r="I22" s="7">
        <v>1</v>
      </c>
      <c r="J22" s="7">
        <v>599</v>
      </c>
    </row>
    <row r="23" spans="2:12">
      <c r="B23" t="s">
        <v>269</v>
      </c>
      <c r="C23" s="7">
        <v>4</v>
      </c>
      <c r="D23" s="15">
        <v>0.1</v>
      </c>
      <c r="E23" s="7">
        <v>3</v>
      </c>
      <c r="F23" s="7">
        <v>4</v>
      </c>
      <c r="G23" s="7">
        <v>0.1</v>
      </c>
      <c r="H23" s="7">
        <v>1</v>
      </c>
      <c r="I23" s="7" t="s">
        <v>144</v>
      </c>
      <c r="J23" s="7">
        <v>8</v>
      </c>
      <c r="L23" s="16"/>
    </row>
    <row r="24" spans="2:12">
      <c r="B24" t="s">
        <v>270</v>
      </c>
      <c r="C24" s="7">
        <v>329</v>
      </c>
      <c r="D24" s="15">
        <v>6.8</v>
      </c>
      <c r="E24" s="7">
        <v>165</v>
      </c>
      <c r="F24" s="7">
        <v>240</v>
      </c>
      <c r="G24" s="7">
        <v>4.9000000000000004</v>
      </c>
      <c r="H24" s="7">
        <v>104</v>
      </c>
      <c r="I24" s="7">
        <v>1</v>
      </c>
      <c r="J24" s="7">
        <v>570</v>
      </c>
    </row>
    <row r="25" spans="2:12">
      <c r="B25" t="s">
        <v>271</v>
      </c>
      <c r="C25" s="7">
        <v>12</v>
      </c>
      <c r="D25" s="7">
        <v>0.2</v>
      </c>
      <c r="E25" s="7">
        <v>3</v>
      </c>
      <c r="F25" s="7">
        <v>14</v>
      </c>
      <c r="G25" s="7">
        <v>0.3</v>
      </c>
      <c r="H25" s="7">
        <v>8</v>
      </c>
      <c r="I25" s="7" t="s">
        <v>144</v>
      </c>
      <c r="J25" s="7">
        <v>26</v>
      </c>
    </row>
    <row r="26" spans="2:12">
      <c r="B26" t="s">
        <v>272</v>
      </c>
      <c r="C26" s="7">
        <v>7</v>
      </c>
      <c r="D26" s="15">
        <v>0.1</v>
      </c>
      <c r="E26" s="7">
        <v>4</v>
      </c>
      <c r="F26" s="7">
        <v>4</v>
      </c>
      <c r="G26" s="15">
        <v>0.1</v>
      </c>
      <c r="H26" s="7" t="s">
        <v>144</v>
      </c>
      <c r="I26" s="7" t="s">
        <v>144</v>
      </c>
      <c r="J26" s="7">
        <v>11</v>
      </c>
    </row>
    <row r="27" spans="2:12">
      <c r="B27" t="s">
        <v>273</v>
      </c>
      <c r="C27" s="7">
        <v>93</v>
      </c>
      <c r="D27" s="7">
        <v>1.9</v>
      </c>
      <c r="E27" s="7">
        <v>43</v>
      </c>
      <c r="F27" s="7">
        <v>69</v>
      </c>
      <c r="G27" s="7">
        <v>1.4</v>
      </c>
      <c r="H27" s="7">
        <v>33</v>
      </c>
      <c r="I27" s="7" t="s">
        <v>144</v>
      </c>
      <c r="J27" s="7">
        <v>162</v>
      </c>
    </row>
    <row r="28" spans="2:12">
      <c r="B28" t="s">
        <v>274</v>
      </c>
      <c r="C28" s="7">
        <v>238</v>
      </c>
      <c r="D28" s="7">
        <v>4.9000000000000004</v>
      </c>
      <c r="E28" s="7">
        <v>114</v>
      </c>
      <c r="F28" s="7">
        <v>314</v>
      </c>
      <c r="G28" s="7">
        <v>6.5</v>
      </c>
      <c r="H28" s="7">
        <v>121</v>
      </c>
      <c r="I28" s="7">
        <v>2</v>
      </c>
      <c r="J28" s="7">
        <v>554</v>
      </c>
    </row>
    <row r="29" spans="2:12">
      <c r="B29" t="s">
        <v>275</v>
      </c>
      <c r="C29" s="7">
        <v>2</v>
      </c>
      <c r="D29" s="7">
        <v>0</v>
      </c>
      <c r="E29" s="7">
        <v>1</v>
      </c>
      <c r="F29" s="7">
        <v>49</v>
      </c>
      <c r="G29" s="7">
        <v>1</v>
      </c>
      <c r="H29" s="7">
        <v>44</v>
      </c>
      <c r="I29" s="7" t="s">
        <v>144</v>
      </c>
      <c r="J29" s="7">
        <v>51</v>
      </c>
    </row>
    <row r="30" spans="2:12">
      <c r="B30" t="s">
        <v>276</v>
      </c>
      <c r="C30" s="7">
        <v>42</v>
      </c>
      <c r="D30" s="7">
        <v>0.9</v>
      </c>
      <c r="E30" s="7">
        <v>19</v>
      </c>
      <c r="F30" s="7">
        <v>394</v>
      </c>
      <c r="G30" s="7">
        <v>8.1</v>
      </c>
      <c r="H30" s="7">
        <v>150</v>
      </c>
      <c r="I30" s="7">
        <v>1</v>
      </c>
      <c r="J30" s="7">
        <v>437</v>
      </c>
    </row>
    <row r="31" spans="2:12">
      <c r="B31" t="s">
        <v>277</v>
      </c>
      <c r="C31" s="7">
        <v>4</v>
      </c>
      <c r="D31" s="7">
        <v>0.1</v>
      </c>
      <c r="E31" s="7">
        <v>1</v>
      </c>
      <c r="F31" s="7">
        <v>26</v>
      </c>
      <c r="G31" s="7">
        <v>0.5</v>
      </c>
      <c r="H31" s="7">
        <v>13</v>
      </c>
      <c r="I31" s="7" t="s">
        <v>144</v>
      </c>
      <c r="J31" s="7">
        <v>30</v>
      </c>
    </row>
    <row r="32" spans="2:12">
      <c r="B32" t="s">
        <v>154</v>
      </c>
      <c r="C32" s="7">
        <v>56</v>
      </c>
      <c r="D32" s="7">
        <v>1.2</v>
      </c>
      <c r="E32" s="7">
        <v>28</v>
      </c>
      <c r="F32" s="7">
        <v>56</v>
      </c>
      <c r="G32" s="7">
        <v>1.2</v>
      </c>
      <c r="H32" s="7">
        <v>24</v>
      </c>
      <c r="I32" s="7">
        <v>1</v>
      </c>
      <c r="J32" s="7">
        <v>113</v>
      </c>
    </row>
    <row r="33" spans="2:10" ht="13.5" thickBot="1">
      <c r="B33" s="35" t="s">
        <v>112</v>
      </c>
      <c r="C33" s="36">
        <v>2114</v>
      </c>
      <c r="D33" s="36">
        <v>43.5</v>
      </c>
      <c r="E33" s="36">
        <v>961</v>
      </c>
      <c r="F33" s="36">
        <v>2731</v>
      </c>
      <c r="G33" s="36">
        <v>56.2</v>
      </c>
      <c r="H33" s="36">
        <v>1068</v>
      </c>
      <c r="I33" s="36">
        <v>11</v>
      </c>
      <c r="J33" s="36">
        <v>4856</v>
      </c>
    </row>
    <row r="35" spans="2:10">
      <c r="B35" t="s">
        <v>113</v>
      </c>
      <c r="C35" t="s">
        <v>204</v>
      </c>
    </row>
    <row r="36" spans="2:10">
      <c r="C36" s="24" t="s">
        <v>394</v>
      </c>
    </row>
    <row r="37" spans="2:10">
      <c r="C37" t="s">
        <v>279</v>
      </c>
    </row>
    <row r="40" spans="2:10">
      <c r="B40" s="4" t="s">
        <v>278</v>
      </c>
    </row>
    <row r="41" spans="2:10">
      <c r="B41" s="4"/>
    </row>
    <row r="42" spans="2:10">
      <c r="B42" s="4" t="s">
        <v>436</v>
      </c>
    </row>
    <row r="43" spans="2:10">
      <c r="B43" s="4" t="s">
        <v>464</v>
      </c>
    </row>
    <row r="44" spans="2:10" ht="13.5" thickBot="1"/>
    <row r="45" spans="2:10">
      <c r="B45" s="169" t="s">
        <v>255</v>
      </c>
      <c r="C45" s="153" t="s">
        <v>442</v>
      </c>
      <c r="D45" s="146"/>
      <c r="E45" s="168"/>
      <c r="F45" s="153" t="s">
        <v>443</v>
      </c>
      <c r="G45" s="146"/>
      <c r="H45" s="146"/>
      <c r="I45" s="118" t="s">
        <v>444</v>
      </c>
      <c r="J45" s="171" t="s">
        <v>461</v>
      </c>
    </row>
    <row r="46" spans="2:10" ht="39" thickBot="1">
      <c r="B46" s="170"/>
      <c r="C46" s="120" t="s">
        <v>459</v>
      </c>
      <c r="D46" s="120" t="s">
        <v>460</v>
      </c>
      <c r="E46" s="120" t="s">
        <v>449</v>
      </c>
      <c r="F46" s="120" t="s">
        <v>459</v>
      </c>
      <c r="G46" s="120" t="s">
        <v>460</v>
      </c>
      <c r="H46" s="120" t="s">
        <v>449</v>
      </c>
      <c r="I46" s="120" t="s">
        <v>459</v>
      </c>
      <c r="J46" s="172"/>
    </row>
    <row r="48" spans="2:10">
      <c r="B48" t="s">
        <v>256</v>
      </c>
      <c r="C48" s="7" t="s">
        <v>144</v>
      </c>
      <c r="D48" s="15" t="s">
        <v>144</v>
      </c>
      <c r="E48" s="7" t="s">
        <v>144</v>
      </c>
      <c r="F48" s="7" t="s">
        <v>144</v>
      </c>
      <c r="G48" s="15" t="s">
        <v>144</v>
      </c>
      <c r="H48" s="7" t="s">
        <v>144</v>
      </c>
      <c r="I48" s="7" t="s">
        <v>144</v>
      </c>
      <c r="J48" s="7" t="s">
        <v>332</v>
      </c>
    </row>
    <row r="49" spans="2:10">
      <c r="B49" t="s">
        <v>257</v>
      </c>
      <c r="C49" s="7">
        <v>2</v>
      </c>
      <c r="D49" s="15">
        <v>0.9</v>
      </c>
      <c r="E49" s="7">
        <v>2</v>
      </c>
      <c r="F49" s="7">
        <v>4</v>
      </c>
      <c r="G49" s="15">
        <v>1.7</v>
      </c>
      <c r="H49" s="7">
        <v>2</v>
      </c>
      <c r="I49" s="7" t="s">
        <v>144</v>
      </c>
      <c r="J49" s="7">
        <v>6</v>
      </c>
    </row>
    <row r="50" spans="2:10">
      <c r="B50" t="s">
        <v>258</v>
      </c>
      <c r="C50" s="7">
        <v>4</v>
      </c>
      <c r="D50" s="15">
        <v>1.7</v>
      </c>
      <c r="E50" s="7">
        <v>2</v>
      </c>
      <c r="F50" s="7">
        <v>18</v>
      </c>
      <c r="G50" s="15">
        <v>7.7</v>
      </c>
      <c r="H50" s="7">
        <v>10</v>
      </c>
      <c r="I50" s="7" t="s">
        <v>144</v>
      </c>
      <c r="J50" s="7">
        <v>22</v>
      </c>
    </row>
    <row r="51" spans="2:10">
      <c r="B51" t="s">
        <v>259</v>
      </c>
      <c r="C51" s="7" t="s">
        <v>144</v>
      </c>
      <c r="D51" s="15" t="s">
        <v>144</v>
      </c>
      <c r="E51" s="7" t="s">
        <v>144</v>
      </c>
      <c r="F51" s="7" t="s">
        <v>144</v>
      </c>
      <c r="G51" s="15" t="s">
        <v>144</v>
      </c>
      <c r="H51" s="7" t="s">
        <v>144</v>
      </c>
      <c r="I51" s="7" t="s">
        <v>144</v>
      </c>
      <c r="J51" s="7" t="s">
        <v>332</v>
      </c>
    </row>
    <row r="52" spans="2:10">
      <c r="B52" t="s">
        <v>260</v>
      </c>
      <c r="C52" s="7">
        <v>2</v>
      </c>
      <c r="D52" s="15">
        <v>0.9</v>
      </c>
      <c r="E52" s="7" t="s">
        <v>144</v>
      </c>
      <c r="F52" s="7">
        <v>12</v>
      </c>
      <c r="G52" s="15">
        <v>5.2</v>
      </c>
      <c r="H52" s="7">
        <v>7</v>
      </c>
      <c r="I52" s="7" t="s">
        <v>144</v>
      </c>
      <c r="J52" s="7">
        <v>14</v>
      </c>
    </row>
    <row r="53" spans="2:10">
      <c r="B53" t="s">
        <v>261</v>
      </c>
      <c r="C53" s="7">
        <v>13</v>
      </c>
      <c r="D53" s="15">
        <v>5.6</v>
      </c>
      <c r="E53" s="7">
        <v>10</v>
      </c>
      <c r="F53" s="7">
        <v>30</v>
      </c>
      <c r="G53" s="15">
        <v>12.9</v>
      </c>
      <c r="H53" s="7">
        <v>17</v>
      </c>
      <c r="I53" s="7" t="s">
        <v>144</v>
      </c>
      <c r="J53" s="7">
        <v>43</v>
      </c>
    </row>
    <row r="54" spans="2:10">
      <c r="B54" t="s">
        <v>262</v>
      </c>
      <c r="C54" s="7">
        <v>2</v>
      </c>
      <c r="D54" s="15">
        <v>0.9</v>
      </c>
      <c r="E54" s="7">
        <v>2</v>
      </c>
      <c r="F54" s="7">
        <v>13</v>
      </c>
      <c r="G54" s="15">
        <v>5.6</v>
      </c>
      <c r="H54" s="7">
        <v>6</v>
      </c>
      <c r="I54" s="7" t="s">
        <v>144</v>
      </c>
      <c r="J54" s="7">
        <v>15</v>
      </c>
    </row>
    <row r="55" spans="2:10">
      <c r="B55" t="s">
        <v>263</v>
      </c>
      <c r="C55" s="7">
        <v>5</v>
      </c>
      <c r="D55" s="15">
        <v>2.1</v>
      </c>
      <c r="E55" s="7">
        <v>3</v>
      </c>
      <c r="F55" s="7">
        <v>1</v>
      </c>
      <c r="G55" s="15">
        <v>0.4</v>
      </c>
      <c r="H55" s="7">
        <v>1</v>
      </c>
      <c r="I55" s="7" t="s">
        <v>144</v>
      </c>
      <c r="J55" s="7">
        <v>6</v>
      </c>
    </row>
    <row r="56" spans="2:10">
      <c r="B56" t="s">
        <v>264</v>
      </c>
      <c r="C56" s="7">
        <v>2</v>
      </c>
      <c r="D56" s="15">
        <v>0.9</v>
      </c>
      <c r="E56" s="7">
        <v>2</v>
      </c>
      <c r="F56" s="7" t="s">
        <v>144</v>
      </c>
      <c r="G56" s="15" t="s">
        <v>144</v>
      </c>
      <c r="H56" s="7" t="s">
        <v>144</v>
      </c>
      <c r="I56" s="7" t="s">
        <v>144</v>
      </c>
      <c r="J56" s="7">
        <v>2</v>
      </c>
    </row>
    <row r="57" spans="2:10">
      <c r="B57" t="s">
        <v>265</v>
      </c>
      <c r="C57" s="7">
        <v>2</v>
      </c>
      <c r="D57" s="15">
        <v>0.9</v>
      </c>
      <c r="E57" s="7">
        <v>2</v>
      </c>
      <c r="F57" s="7" t="s">
        <v>144</v>
      </c>
      <c r="G57" s="15" t="s">
        <v>144</v>
      </c>
      <c r="H57" s="7" t="s">
        <v>144</v>
      </c>
      <c r="I57" s="7" t="s">
        <v>144</v>
      </c>
      <c r="J57" s="7">
        <v>2</v>
      </c>
    </row>
    <row r="58" spans="2:10">
      <c r="B58" t="s">
        <v>266</v>
      </c>
      <c r="C58" s="7">
        <v>1</v>
      </c>
      <c r="D58" s="15">
        <v>0.4</v>
      </c>
      <c r="E58" s="7" t="s">
        <v>144</v>
      </c>
      <c r="F58" s="7">
        <v>1</v>
      </c>
      <c r="G58" s="15">
        <v>0.4</v>
      </c>
      <c r="H58" s="7">
        <v>1</v>
      </c>
      <c r="I58" s="7" t="s">
        <v>144</v>
      </c>
      <c r="J58" s="7">
        <v>2</v>
      </c>
    </row>
    <row r="59" spans="2:10">
      <c r="B59" t="s">
        <v>267</v>
      </c>
      <c r="C59" s="7" t="s">
        <v>144</v>
      </c>
      <c r="D59" s="15" t="s">
        <v>144</v>
      </c>
      <c r="E59" s="7" t="s">
        <v>144</v>
      </c>
      <c r="F59" s="7" t="s">
        <v>144</v>
      </c>
      <c r="G59" s="15" t="s">
        <v>144</v>
      </c>
      <c r="H59" s="7" t="s">
        <v>144</v>
      </c>
      <c r="I59" s="7" t="s">
        <v>144</v>
      </c>
      <c r="J59" s="7" t="s">
        <v>332</v>
      </c>
    </row>
    <row r="60" spans="2:10">
      <c r="B60" t="s">
        <v>268</v>
      </c>
      <c r="C60" s="7">
        <v>5</v>
      </c>
      <c r="D60" s="15">
        <v>2.1</v>
      </c>
      <c r="E60" s="7">
        <v>3</v>
      </c>
      <c r="F60" s="7">
        <v>1</v>
      </c>
      <c r="G60" s="15">
        <v>0.4</v>
      </c>
      <c r="H60" s="7" t="s">
        <v>144</v>
      </c>
      <c r="I60" s="7" t="s">
        <v>144</v>
      </c>
      <c r="J60" s="7">
        <v>6</v>
      </c>
    </row>
    <row r="61" spans="2:10">
      <c r="B61" t="s">
        <v>269</v>
      </c>
      <c r="C61" s="7">
        <v>1</v>
      </c>
      <c r="D61" s="15">
        <v>0.4</v>
      </c>
      <c r="E61" s="7" t="s">
        <v>144</v>
      </c>
      <c r="F61" s="7" t="s">
        <v>144</v>
      </c>
      <c r="G61" s="15" t="s">
        <v>144</v>
      </c>
      <c r="H61" s="7" t="s">
        <v>144</v>
      </c>
      <c r="I61" s="7" t="s">
        <v>144</v>
      </c>
      <c r="J61" s="7">
        <v>1</v>
      </c>
    </row>
    <row r="62" spans="2:10">
      <c r="B62" t="s">
        <v>270</v>
      </c>
      <c r="C62" s="7">
        <v>6</v>
      </c>
      <c r="D62" s="15">
        <v>2.6</v>
      </c>
      <c r="E62" s="7">
        <v>4</v>
      </c>
      <c r="F62" s="7">
        <v>17</v>
      </c>
      <c r="G62" s="15">
        <v>7.3</v>
      </c>
      <c r="H62" s="7">
        <v>8</v>
      </c>
      <c r="I62" s="7" t="s">
        <v>144</v>
      </c>
      <c r="J62" s="7">
        <v>23</v>
      </c>
    </row>
    <row r="63" spans="2:10">
      <c r="B63" t="s">
        <v>271</v>
      </c>
      <c r="C63" s="7">
        <v>1</v>
      </c>
      <c r="D63" s="15">
        <v>0.4</v>
      </c>
      <c r="E63" s="7" t="s">
        <v>144</v>
      </c>
      <c r="F63" s="7">
        <v>1</v>
      </c>
      <c r="G63" s="15">
        <v>0.4</v>
      </c>
      <c r="H63" s="7" t="s">
        <v>144</v>
      </c>
      <c r="I63" s="7" t="s">
        <v>144</v>
      </c>
      <c r="J63" s="7">
        <v>2</v>
      </c>
    </row>
    <row r="64" spans="2:10">
      <c r="B64" t="s">
        <v>272</v>
      </c>
      <c r="C64" s="7" t="s">
        <v>144</v>
      </c>
      <c r="D64" s="15" t="s">
        <v>144</v>
      </c>
      <c r="E64" s="7" t="s">
        <v>144</v>
      </c>
      <c r="F64" s="7" t="s">
        <v>144</v>
      </c>
      <c r="G64" s="15" t="s">
        <v>144</v>
      </c>
      <c r="H64" s="7" t="s">
        <v>144</v>
      </c>
      <c r="I64" s="7" t="s">
        <v>144</v>
      </c>
      <c r="J64" s="7" t="s">
        <v>332</v>
      </c>
    </row>
    <row r="65" spans="2:10">
      <c r="B65" t="s">
        <v>273</v>
      </c>
      <c r="C65" s="7">
        <v>3</v>
      </c>
      <c r="D65" s="15">
        <v>1.3</v>
      </c>
      <c r="E65" s="7">
        <v>2</v>
      </c>
      <c r="F65" s="7">
        <v>3</v>
      </c>
      <c r="G65" s="15">
        <v>1.3</v>
      </c>
      <c r="H65" s="7">
        <v>2</v>
      </c>
      <c r="I65" s="7" t="s">
        <v>144</v>
      </c>
      <c r="J65" s="7">
        <v>6</v>
      </c>
    </row>
    <row r="66" spans="2:10">
      <c r="B66" t="s">
        <v>274</v>
      </c>
      <c r="C66" s="7">
        <v>9</v>
      </c>
      <c r="D66" s="15">
        <v>3.9</v>
      </c>
      <c r="E66" s="7">
        <v>4</v>
      </c>
      <c r="F66" s="7">
        <v>31</v>
      </c>
      <c r="G66" s="15">
        <v>13.3</v>
      </c>
      <c r="H66" s="7">
        <v>17</v>
      </c>
      <c r="I66" s="7" t="s">
        <v>144</v>
      </c>
      <c r="J66" s="7">
        <v>40</v>
      </c>
    </row>
    <row r="67" spans="2:10">
      <c r="B67" t="s">
        <v>275</v>
      </c>
      <c r="C67" s="7">
        <v>1</v>
      </c>
      <c r="D67" s="15">
        <v>0.4</v>
      </c>
      <c r="E67" s="7" t="s">
        <v>144</v>
      </c>
      <c r="F67" s="7" t="s">
        <v>144</v>
      </c>
      <c r="G67" s="15" t="s">
        <v>144</v>
      </c>
      <c r="H67" s="7" t="s">
        <v>144</v>
      </c>
      <c r="I67" s="7" t="s">
        <v>144</v>
      </c>
      <c r="J67" s="7">
        <v>1</v>
      </c>
    </row>
    <row r="68" spans="2:10">
      <c r="B68" t="s">
        <v>276</v>
      </c>
      <c r="C68" s="7">
        <v>2</v>
      </c>
      <c r="D68" s="15">
        <v>0.9</v>
      </c>
      <c r="E68" s="7">
        <v>1</v>
      </c>
      <c r="F68" s="7">
        <v>29</v>
      </c>
      <c r="G68" s="15">
        <v>12.4</v>
      </c>
      <c r="H68" s="7">
        <v>15</v>
      </c>
      <c r="I68" s="7" t="s">
        <v>144</v>
      </c>
      <c r="J68" s="7">
        <v>31</v>
      </c>
    </row>
    <row r="69" spans="2:10">
      <c r="B69" t="s">
        <v>277</v>
      </c>
      <c r="C69" s="7" t="s">
        <v>144</v>
      </c>
      <c r="D69" s="15" t="s">
        <v>144</v>
      </c>
      <c r="E69" s="7" t="s">
        <v>144</v>
      </c>
      <c r="F69" s="7">
        <v>5</v>
      </c>
      <c r="G69" s="15">
        <v>2.1</v>
      </c>
      <c r="H69" s="7">
        <v>5</v>
      </c>
      <c r="I69" s="7" t="s">
        <v>144</v>
      </c>
      <c r="J69" s="7">
        <v>5</v>
      </c>
    </row>
    <row r="70" spans="2:10">
      <c r="B70" t="s">
        <v>154</v>
      </c>
      <c r="C70" s="7">
        <v>1</v>
      </c>
      <c r="D70" s="15">
        <v>0.4</v>
      </c>
      <c r="E70" s="7" t="s">
        <v>144</v>
      </c>
      <c r="F70" s="7">
        <v>5</v>
      </c>
      <c r="G70" s="15">
        <v>2.1</v>
      </c>
      <c r="H70" s="7">
        <v>1</v>
      </c>
      <c r="I70" s="7" t="s">
        <v>144</v>
      </c>
      <c r="J70" s="7">
        <v>6</v>
      </c>
    </row>
    <row r="71" spans="2:10" ht="13.5" thickBot="1">
      <c r="B71" s="35" t="s">
        <v>112</v>
      </c>
      <c r="C71" s="36">
        <v>62</v>
      </c>
      <c r="D71" s="112">
        <v>26.6</v>
      </c>
      <c r="E71" s="36">
        <v>37</v>
      </c>
      <c r="F71" s="36">
        <v>171</v>
      </c>
      <c r="G71" s="112">
        <v>73.400000000000006</v>
      </c>
      <c r="H71" s="36">
        <v>92</v>
      </c>
      <c r="I71" s="36" t="s">
        <v>144</v>
      </c>
      <c r="J71" s="36">
        <v>233</v>
      </c>
    </row>
    <row r="74" spans="2:10">
      <c r="B74" t="s">
        <v>113</v>
      </c>
      <c r="C74" t="s">
        <v>204</v>
      </c>
    </row>
    <row r="75" spans="2:10">
      <c r="C75" s="24" t="s">
        <v>394</v>
      </c>
    </row>
  </sheetData>
  <mergeCells count="8">
    <mergeCell ref="B7:B8"/>
    <mergeCell ref="B45:B46"/>
    <mergeCell ref="J45:J46"/>
    <mergeCell ref="C7:E7"/>
    <mergeCell ref="F7:H7"/>
    <mergeCell ref="J7:J8"/>
    <mergeCell ref="C45:E45"/>
    <mergeCell ref="F45:H45"/>
  </mergeCells>
  <phoneticPr fontId="0" type="noConversion"/>
  <hyperlinks>
    <hyperlink ref="C75" location="Notes!A1" display="Notes here"/>
    <hyperlink ref="C36" location="Notes!A1" display="Notes here"/>
    <hyperlink ref="F1" location="Contents!A1" display="Return to Contents"/>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0"/>
  <dimension ref="B1:M67"/>
  <sheetViews>
    <sheetView workbookViewId="0">
      <selection activeCell="G3" sqref="G3"/>
    </sheetView>
  </sheetViews>
  <sheetFormatPr defaultRowHeight="12.75"/>
  <cols>
    <col min="2" max="2" width="29.42578125" customWidth="1"/>
    <col min="3" max="3" width="10.28515625" customWidth="1"/>
    <col min="6" max="6" width="10.140625" customWidth="1"/>
    <col min="9" max="9" width="13" customWidth="1"/>
    <col min="10" max="10" width="11.7109375" customWidth="1"/>
  </cols>
  <sheetData>
    <row r="1" spans="2:10">
      <c r="E1" s="24" t="s">
        <v>403</v>
      </c>
    </row>
    <row r="2" spans="2:10">
      <c r="B2" s="4" t="s">
        <v>280</v>
      </c>
    </row>
    <row r="3" spans="2:10">
      <c r="B3" s="4"/>
    </row>
    <row r="4" spans="2:10">
      <c r="B4" s="4" t="s">
        <v>438</v>
      </c>
    </row>
    <row r="5" spans="2:10">
      <c r="B5" s="4" t="s">
        <v>464</v>
      </c>
    </row>
    <row r="6" spans="2:10" ht="13.5" thickBot="1"/>
    <row r="7" spans="2:10">
      <c r="B7" s="165" t="s">
        <v>450</v>
      </c>
      <c r="C7" s="153" t="s">
        <v>442</v>
      </c>
      <c r="D7" s="146"/>
      <c r="E7" s="168"/>
      <c r="F7" s="153" t="s">
        <v>443</v>
      </c>
      <c r="G7" s="146"/>
      <c r="H7" s="146"/>
      <c r="I7" s="118" t="s">
        <v>444</v>
      </c>
      <c r="J7" s="155" t="s">
        <v>445</v>
      </c>
    </row>
    <row r="8" spans="2:10" ht="39" thickBot="1">
      <c r="B8" s="166"/>
      <c r="C8" s="120" t="s">
        <v>446</v>
      </c>
      <c r="D8" s="120" t="s">
        <v>448</v>
      </c>
      <c r="E8" s="121" t="s">
        <v>449</v>
      </c>
      <c r="F8" s="120" t="s">
        <v>446</v>
      </c>
      <c r="G8" s="120" t="s">
        <v>448</v>
      </c>
      <c r="H8" s="120" t="s">
        <v>449</v>
      </c>
      <c r="I8" s="119" t="s">
        <v>446</v>
      </c>
      <c r="J8" s="167"/>
    </row>
    <row r="9" spans="2:10">
      <c r="B9" s="81"/>
      <c r="F9" s="68"/>
      <c r="G9" s="69"/>
      <c r="H9" s="70"/>
      <c r="J9" s="81"/>
    </row>
    <row r="10" spans="2:10">
      <c r="B10" s="63" t="s">
        <v>281</v>
      </c>
      <c r="F10" s="51"/>
      <c r="G10" s="17"/>
      <c r="H10" s="52"/>
      <c r="J10" s="63"/>
    </row>
    <row r="11" spans="2:10">
      <c r="B11" s="63" t="s">
        <v>282</v>
      </c>
      <c r="F11" s="51"/>
      <c r="G11" s="17"/>
      <c r="H11" s="52"/>
      <c r="J11" s="63"/>
    </row>
    <row r="12" spans="2:10">
      <c r="B12" s="64" t="s">
        <v>283</v>
      </c>
      <c r="C12" s="7">
        <v>697</v>
      </c>
      <c r="D12" s="15">
        <v>7.2</v>
      </c>
      <c r="E12" s="7">
        <v>250</v>
      </c>
      <c r="F12" s="53">
        <v>32</v>
      </c>
      <c r="G12" s="113">
        <v>0.3</v>
      </c>
      <c r="H12" s="109">
        <v>14</v>
      </c>
      <c r="I12" s="7">
        <v>1</v>
      </c>
      <c r="J12" s="107">
        <v>730</v>
      </c>
    </row>
    <row r="13" spans="2:10">
      <c r="B13" s="64" t="s">
        <v>284</v>
      </c>
      <c r="C13" s="7">
        <v>396</v>
      </c>
      <c r="D13" s="15">
        <v>4.0999999999999996</v>
      </c>
      <c r="E13" s="7">
        <v>101</v>
      </c>
      <c r="F13" s="53">
        <v>199</v>
      </c>
      <c r="G13" s="113">
        <v>2.1</v>
      </c>
      <c r="H13" s="109">
        <v>39</v>
      </c>
      <c r="I13" s="7">
        <v>2</v>
      </c>
      <c r="J13" s="107">
        <v>597</v>
      </c>
    </row>
    <row r="14" spans="2:10">
      <c r="B14" s="64" t="s">
        <v>285</v>
      </c>
      <c r="C14" s="7">
        <v>264</v>
      </c>
      <c r="D14" s="15">
        <v>2.7</v>
      </c>
      <c r="E14" s="7">
        <v>61</v>
      </c>
      <c r="F14" s="53">
        <v>32</v>
      </c>
      <c r="G14" s="113">
        <v>0.3</v>
      </c>
      <c r="H14" s="109">
        <v>9</v>
      </c>
      <c r="I14" s="7" t="s">
        <v>144</v>
      </c>
      <c r="J14" s="107">
        <v>296</v>
      </c>
    </row>
    <row r="15" spans="2:10">
      <c r="B15" s="64" t="s">
        <v>286</v>
      </c>
      <c r="C15" s="7">
        <v>998</v>
      </c>
      <c r="D15" s="15">
        <v>10.3</v>
      </c>
      <c r="E15" s="7">
        <v>252</v>
      </c>
      <c r="F15" s="53">
        <v>268</v>
      </c>
      <c r="G15" s="113">
        <v>2.8</v>
      </c>
      <c r="H15" s="109">
        <v>64</v>
      </c>
      <c r="I15" s="7">
        <v>2</v>
      </c>
      <c r="J15" s="107">
        <v>1268</v>
      </c>
    </row>
    <row r="16" spans="2:10">
      <c r="B16" s="64" t="s">
        <v>287</v>
      </c>
      <c r="C16" s="7" t="s">
        <v>144</v>
      </c>
      <c r="D16" s="15" t="s">
        <v>144</v>
      </c>
      <c r="E16" s="7" t="s">
        <v>144</v>
      </c>
      <c r="F16" s="53" t="s">
        <v>144</v>
      </c>
      <c r="G16" s="113" t="s">
        <v>144</v>
      </c>
      <c r="H16" s="109" t="s">
        <v>144</v>
      </c>
      <c r="I16" s="7" t="s">
        <v>144</v>
      </c>
      <c r="J16" s="107" t="s">
        <v>332</v>
      </c>
    </row>
    <row r="17" spans="2:13">
      <c r="B17" s="64" t="s">
        <v>288</v>
      </c>
      <c r="C17" s="7">
        <v>345</v>
      </c>
      <c r="D17" s="15">
        <v>3.6</v>
      </c>
      <c r="E17" s="7">
        <v>89</v>
      </c>
      <c r="F17" s="53">
        <v>141</v>
      </c>
      <c r="G17" s="113">
        <v>1.5</v>
      </c>
      <c r="H17" s="109">
        <v>42</v>
      </c>
      <c r="I17" s="7" t="s">
        <v>144</v>
      </c>
      <c r="J17" s="107">
        <v>486</v>
      </c>
    </row>
    <row r="18" spans="2:13">
      <c r="B18" s="64" t="s">
        <v>289</v>
      </c>
      <c r="C18" s="7">
        <v>2700</v>
      </c>
      <c r="D18" s="15">
        <v>27.9</v>
      </c>
      <c r="E18" s="7">
        <v>753</v>
      </c>
      <c r="F18" s="53">
        <v>672</v>
      </c>
      <c r="G18" s="113">
        <v>6.9</v>
      </c>
      <c r="H18" s="109">
        <v>168</v>
      </c>
      <c r="I18" s="7">
        <v>5</v>
      </c>
      <c r="J18" s="107">
        <v>3377</v>
      </c>
    </row>
    <row r="19" spans="2:13">
      <c r="B19" s="63" t="s">
        <v>290</v>
      </c>
      <c r="C19" s="7"/>
      <c r="D19" s="15"/>
      <c r="E19" s="7"/>
      <c r="F19" s="53"/>
      <c r="G19" s="113"/>
      <c r="H19" s="109"/>
      <c r="I19" s="7"/>
      <c r="J19" s="107"/>
    </row>
    <row r="20" spans="2:13">
      <c r="B20" s="64" t="s">
        <v>291</v>
      </c>
      <c r="C20" s="7">
        <v>41</v>
      </c>
      <c r="D20" s="15">
        <v>0.4</v>
      </c>
      <c r="E20" s="7">
        <v>21</v>
      </c>
      <c r="F20" s="53">
        <v>137</v>
      </c>
      <c r="G20" s="113">
        <v>1.4</v>
      </c>
      <c r="H20" s="109">
        <v>45</v>
      </c>
      <c r="I20" s="7" t="s">
        <v>144</v>
      </c>
      <c r="J20" s="107">
        <v>178</v>
      </c>
    </row>
    <row r="21" spans="2:13">
      <c r="B21" s="64" t="s">
        <v>292</v>
      </c>
      <c r="C21" s="7">
        <v>8</v>
      </c>
      <c r="D21" s="15">
        <v>0.1</v>
      </c>
      <c r="E21" s="7">
        <v>4</v>
      </c>
      <c r="F21" s="53">
        <v>5</v>
      </c>
      <c r="G21" s="113">
        <v>0.1</v>
      </c>
      <c r="H21" s="109">
        <v>2</v>
      </c>
      <c r="I21" s="7" t="s">
        <v>144</v>
      </c>
      <c r="J21" s="107">
        <v>13</v>
      </c>
    </row>
    <row r="22" spans="2:13">
      <c r="B22" s="64" t="s">
        <v>293</v>
      </c>
      <c r="C22" s="7">
        <v>16</v>
      </c>
      <c r="D22" s="15">
        <v>0.2</v>
      </c>
      <c r="E22" s="7">
        <v>5</v>
      </c>
      <c r="F22" s="53">
        <v>51</v>
      </c>
      <c r="G22" s="113">
        <v>0.5</v>
      </c>
      <c r="H22" s="109">
        <v>22</v>
      </c>
      <c r="I22" s="7" t="s">
        <v>144</v>
      </c>
      <c r="J22" s="107">
        <v>67</v>
      </c>
    </row>
    <row r="23" spans="2:13">
      <c r="B23" s="64" t="s">
        <v>294</v>
      </c>
      <c r="C23" s="7">
        <v>173</v>
      </c>
      <c r="D23" s="15">
        <v>1.8</v>
      </c>
      <c r="E23" s="7">
        <v>65</v>
      </c>
      <c r="F23" s="53">
        <v>46</v>
      </c>
      <c r="G23" s="113">
        <v>0.5</v>
      </c>
      <c r="H23" s="109">
        <v>17</v>
      </c>
      <c r="I23" s="7" t="s">
        <v>144</v>
      </c>
      <c r="J23" s="107">
        <v>219</v>
      </c>
    </row>
    <row r="24" spans="2:13">
      <c r="B24" s="64" t="s">
        <v>295</v>
      </c>
      <c r="C24" s="7">
        <v>2080</v>
      </c>
      <c r="D24" s="15">
        <v>21.5</v>
      </c>
      <c r="E24" s="7">
        <v>543</v>
      </c>
      <c r="F24" s="53">
        <v>1444</v>
      </c>
      <c r="G24" s="113">
        <v>14.9</v>
      </c>
      <c r="H24" s="109">
        <v>512</v>
      </c>
      <c r="I24" s="7">
        <v>6</v>
      </c>
      <c r="J24" s="107">
        <v>3530</v>
      </c>
    </row>
    <row r="25" spans="2:13">
      <c r="B25" s="64" t="s">
        <v>296</v>
      </c>
      <c r="C25" s="7">
        <v>210</v>
      </c>
      <c r="D25" s="15">
        <v>2.2000000000000002</v>
      </c>
      <c r="E25" s="7">
        <v>67</v>
      </c>
      <c r="F25" s="53">
        <v>445</v>
      </c>
      <c r="G25" s="113">
        <v>4.5999999999999996</v>
      </c>
      <c r="H25" s="109">
        <v>157</v>
      </c>
      <c r="I25" s="7">
        <v>2</v>
      </c>
      <c r="J25" s="107">
        <v>657</v>
      </c>
    </row>
    <row r="26" spans="2:13">
      <c r="B26" s="64" t="s">
        <v>297</v>
      </c>
      <c r="C26" s="7">
        <v>399</v>
      </c>
      <c r="D26" s="15">
        <v>4.0999999999999996</v>
      </c>
      <c r="E26" s="7">
        <v>159</v>
      </c>
      <c r="F26" s="53">
        <v>1116</v>
      </c>
      <c r="G26" s="113">
        <v>11.5</v>
      </c>
      <c r="H26" s="109">
        <v>355</v>
      </c>
      <c r="I26" s="7">
        <v>3</v>
      </c>
      <c r="J26" s="107">
        <v>1518</v>
      </c>
    </row>
    <row r="27" spans="2:13">
      <c r="B27" s="64" t="s">
        <v>298</v>
      </c>
      <c r="C27" s="7">
        <v>27</v>
      </c>
      <c r="D27" s="15">
        <v>0.3</v>
      </c>
      <c r="E27" s="7">
        <v>12</v>
      </c>
      <c r="F27" s="53">
        <v>93</v>
      </c>
      <c r="G27" s="113">
        <v>1</v>
      </c>
      <c r="H27" s="109">
        <v>29</v>
      </c>
      <c r="I27" s="7">
        <v>2</v>
      </c>
      <c r="J27" s="107">
        <v>122</v>
      </c>
    </row>
    <row r="28" spans="2:13">
      <c r="B28" s="64" t="s">
        <v>246</v>
      </c>
      <c r="C28" s="7" t="s">
        <v>144</v>
      </c>
      <c r="D28" s="15" t="s">
        <v>144</v>
      </c>
      <c r="E28" s="7" t="s">
        <v>144</v>
      </c>
      <c r="F28" s="53" t="s">
        <v>144</v>
      </c>
      <c r="G28" s="113" t="s">
        <v>144</v>
      </c>
      <c r="H28" s="109" t="s">
        <v>144</v>
      </c>
      <c r="I28" s="7">
        <v>1</v>
      </c>
      <c r="J28" s="107">
        <v>1</v>
      </c>
    </row>
    <row r="29" spans="2:13">
      <c r="B29" s="64" t="s">
        <v>289</v>
      </c>
      <c r="C29" s="7">
        <v>2954</v>
      </c>
      <c r="D29" s="15">
        <v>30.5</v>
      </c>
      <c r="E29" s="7">
        <v>876</v>
      </c>
      <c r="F29" s="53">
        <v>3337</v>
      </c>
      <c r="G29" s="113">
        <v>34.5</v>
      </c>
      <c r="H29" s="109">
        <v>1139</v>
      </c>
      <c r="I29" s="7">
        <v>14</v>
      </c>
      <c r="J29" s="107">
        <v>6305</v>
      </c>
    </row>
    <row r="30" spans="2:13" ht="13.5" thickBot="1">
      <c r="B30" s="77" t="s">
        <v>251</v>
      </c>
      <c r="C30" s="36">
        <v>5654</v>
      </c>
      <c r="D30" s="112">
        <v>58.4</v>
      </c>
      <c r="E30" s="36">
        <v>1629</v>
      </c>
      <c r="F30" s="110">
        <v>4009</v>
      </c>
      <c r="G30" s="112">
        <v>41.4</v>
      </c>
      <c r="H30" s="111">
        <v>1307</v>
      </c>
      <c r="I30" s="36">
        <v>19</v>
      </c>
      <c r="J30" s="108">
        <v>9682</v>
      </c>
    </row>
    <row r="31" spans="2:13">
      <c r="L31" s="97" t="s">
        <v>474</v>
      </c>
      <c r="M31" s="97"/>
    </row>
    <row r="32" spans="2:13">
      <c r="B32" s="20" t="s">
        <v>437</v>
      </c>
      <c r="L32" s="97"/>
      <c r="M32" s="97">
        <f>C30+F30+I30</f>
        <v>9682</v>
      </c>
    </row>
    <row r="33" spans="2:13">
      <c r="B33" s="24" t="s">
        <v>394</v>
      </c>
      <c r="L33" s="97"/>
      <c r="M33" s="97">
        <f>C18+F18+I18+C29+F29+I29</f>
        <v>9682</v>
      </c>
    </row>
    <row r="34" spans="2:13">
      <c r="B34" t="s">
        <v>299</v>
      </c>
    </row>
    <row r="36" spans="2:13">
      <c r="B36" s="4" t="s">
        <v>300</v>
      </c>
    </row>
    <row r="37" spans="2:13">
      <c r="B37" s="4"/>
    </row>
    <row r="38" spans="2:13">
      <c r="B38" s="4" t="s">
        <v>439</v>
      </c>
    </row>
    <row r="39" spans="2:13">
      <c r="B39" s="4" t="s">
        <v>464</v>
      </c>
    </row>
    <row r="40" spans="2:13" ht="13.5" thickBot="1"/>
    <row r="41" spans="2:13">
      <c r="B41" s="165" t="s">
        <v>450</v>
      </c>
      <c r="C41" s="153" t="s">
        <v>442</v>
      </c>
      <c r="D41" s="146"/>
      <c r="E41" s="168"/>
      <c r="F41" s="153" t="s">
        <v>443</v>
      </c>
      <c r="G41" s="146"/>
      <c r="H41" s="146"/>
      <c r="I41" s="118" t="s">
        <v>444</v>
      </c>
      <c r="J41" s="155" t="s">
        <v>452</v>
      </c>
    </row>
    <row r="42" spans="2:13" ht="39" thickBot="1">
      <c r="B42" s="166"/>
      <c r="C42" s="120" t="s">
        <v>447</v>
      </c>
      <c r="D42" s="120" t="s">
        <v>451</v>
      </c>
      <c r="E42" s="120" t="s">
        <v>449</v>
      </c>
      <c r="F42" s="120" t="s">
        <v>447</v>
      </c>
      <c r="G42" s="120" t="s">
        <v>451</v>
      </c>
      <c r="H42" s="120" t="s">
        <v>449</v>
      </c>
      <c r="I42" s="120" t="s">
        <v>447</v>
      </c>
      <c r="J42" s="167"/>
    </row>
    <row r="43" spans="2:13">
      <c r="B43" s="81"/>
      <c r="F43" s="68"/>
      <c r="G43" s="69"/>
      <c r="H43" s="70"/>
      <c r="J43" s="81"/>
    </row>
    <row r="44" spans="2:13">
      <c r="B44" s="63" t="s">
        <v>281</v>
      </c>
      <c r="F44" s="51"/>
      <c r="G44" s="17"/>
      <c r="H44" s="52"/>
      <c r="J44" s="63"/>
    </row>
    <row r="45" spans="2:13">
      <c r="B45" s="64" t="s">
        <v>282</v>
      </c>
      <c r="F45" s="51"/>
      <c r="G45" s="17"/>
      <c r="H45" s="52"/>
      <c r="J45" s="63"/>
    </row>
    <row r="46" spans="2:13">
      <c r="B46" s="64" t="s">
        <v>283</v>
      </c>
      <c r="C46" s="7">
        <v>2</v>
      </c>
      <c r="D46" s="15">
        <v>0.7</v>
      </c>
      <c r="E46" s="7">
        <v>1</v>
      </c>
      <c r="F46" s="53" t="s">
        <v>144</v>
      </c>
      <c r="G46" s="55" t="s">
        <v>144</v>
      </c>
      <c r="H46" s="109" t="s">
        <v>144</v>
      </c>
      <c r="I46" s="7" t="s">
        <v>144</v>
      </c>
      <c r="J46" s="107">
        <v>2</v>
      </c>
    </row>
    <row r="47" spans="2:13">
      <c r="B47" s="64" t="s">
        <v>284</v>
      </c>
      <c r="C47" s="7">
        <v>2</v>
      </c>
      <c r="D47" s="15">
        <v>0.7</v>
      </c>
      <c r="E47" s="7">
        <v>2</v>
      </c>
      <c r="F47" s="53">
        <v>9</v>
      </c>
      <c r="G47" s="113">
        <v>3.1</v>
      </c>
      <c r="H47" s="109">
        <v>3</v>
      </c>
      <c r="I47" s="7">
        <v>1</v>
      </c>
      <c r="J47" s="107">
        <v>12</v>
      </c>
    </row>
    <row r="48" spans="2:13">
      <c r="B48" s="64" t="s">
        <v>285</v>
      </c>
      <c r="C48" s="7" t="s">
        <v>144</v>
      </c>
      <c r="D48" s="15" t="s">
        <v>144</v>
      </c>
      <c r="E48" s="7" t="s">
        <v>144</v>
      </c>
      <c r="F48" s="53" t="s">
        <v>144</v>
      </c>
      <c r="G48" s="113" t="s">
        <v>144</v>
      </c>
      <c r="H48" s="109" t="s">
        <v>144</v>
      </c>
      <c r="I48" s="7" t="s">
        <v>144</v>
      </c>
      <c r="J48" s="107" t="s">
        <v>332</v>
      </c>
    </row>
    <row r="49" spans="2:10">
      <c r="B49" s="64" t="s">
        <v>286</v>
      </c>
      <c r="C49" s="7">
        <v>9</v>
      </c>
      <c r="D49" s="15">
        <v>3.1</v>
      </c>
      <c r="E49" s="7">
        <v>4</v>
      </c>
      <c r="F49" s="53">
        <v>17</v>
      </c>
      <c r="G49" s="113">
        <v>5.9</v>
      </c>
      <c r="H49" s="109">
        <v>4</v>
      </c>
      <c r="I49" s="7" t="s">
        <v>144</v>
      </c>
      <c r="J49" s="107">
        <v>26</v>
      </c>
    </row>
    <row r="50" spans="2:10">
      <c r="B50" s="64" t="s">
        <v>287</v>
      </c>
      <c r="C50" s="7" t="s">
        <v>144</v>
      </c>
      <c r="D50" s="15" t="s">
        <v>144</v>
      </c>
      <c r="E50" s="7" t="s">
        <v>144</v>
      </c>
      <c r="F50" s="53" t="s">
        <v>144</v>
      </c>
      <c r="G50" s="113" t="s">
        <v>144</v>
      </c>
      <c r="H50" s="109" t="s">
        <v>144</v>
      </c>
      <c r="I50" s="7" t="s">
        <v>144</v>
      </c>
      <c r="J50" s="107" t="s">
        <v>332</v>
      </c>
    </row>
    <row r="51" spans="2:10">
      <c r="B51" s="64" t="s">
        <v>288</v>
      </c>
      <c r="C51" s="7">
        <v>5</v>
      </c>
      <c r="D51" s="15">
        <v>1.7</v>
      </c>
      <c r="E51" s="7">
        <v>2</v>
      </c>
      <c r="F51" s="53">
        <v>2</v>
      </c>
      <c r="G51" s="113">
        <v>0.7</v>
      </c>
      <c r="H51" s="109">
        <v>1</v>
      </c>
      <c r="I51" s="7" t="s">
        <v>144</v>
      </c>
      <c r="J51" s="107">
        <v>7</v>
      </c>
    </row>
    <row r="52" spans="2:10">
      <c r="B52" s="64" t="s">
        <v>289</v>
      </c>
      <c r="C52" s="7">
        <v>18</v>
      </c>
      <c r="D52" s="15">
        <v>6.3</v>
      </c>
      <c r="E52" s="7">
        <v>9</v>
      </c>
      <c r="F52" s="53">
        <v>28</v>
      </c>
      <c r="G52" s="113">
        <v>9.8000000000000007</v>
      </c>
      <c r="H52" s="109">
        <v>8</v>
      </c>
      <c r="I52" s="7">
        <v>1</v>
      </c>
      <c r="J52" s="107">
        <v>47</v>
      </c>
    </row>
    <row r="53" spans="2:10">
      <c r="B53" s="63" t="s">
        <v>290</v>
      </c>
      <c r="C53" s="7"/>
      <c r="D53" s="15"/>
      <c r="E53" s="7"/>
      <c r="F53" s="53"/>
      <c r="G53" s="113"/>
      <c r="H53" s="109"/>
      <c r="I53" s="7"/>
      <c r="J53" s="107"/>
    </row>
    <row r="54" spans="2:10">
      <c r="B54" s="64" t="s">
        <v>291</v>
      </c>
      <c r="C54" s="7">
        <v>3</v>
      </c>
      <c r="D54" s="15">
        <v>1</v>
      </c>
      <c r="E54" s="7">
        <v>2</v>
      </c>
      <c r="F54" s="53">
        <v>8</v>
      </c>
      <c r="G54" s="113">
        <v>2.8</v>
      </c>
      <c r="H54" s="109">
        <v>4</v>
      </c>
      <c r="I54" s="7" t="s">
        <v>144</v>
      </c>
      <c r="J54" s="107">
        <v>11</v>
      </c>
    </row>
    <row r="55" spans="2:10">
      <c r="B55" s="64" t="s">
        <v>292</v>
      </c>
      <c r="C55" s="7">
        <v>1</v>
      </c>
      <c r="D55" s="15">
        <v>0.3</v>
      </c>
      <c r="E55" s="7" t="s">
        <v>144</v>
      </c>
      <c r="F55" s="53" t="s">
        <v>144</v>
      </c>
      <c r="G55" s="113" t="s">
        <v>144</v>
      </c>
      <c r="H55" s="109" t="s">
        <v>144</v>
      </c>
      <c r="I55" s="7" t="s">
        <v>144</v>
      </c>
      <c r="J55" s="107">
        <v>1</v>
      </c>
    </row>
    <row r="56" spans="2:10">
      <c r="B56" s="64" t="s">
        <v>293</v>
      </c>
      <c r="C56" s="7" t="s">
        <v>144</v>
      </c>
      <c r="D56" s="15" t="s">
        <v>144</v>
      </c>
      <c r="E56" s="7" t="s">
        <v>144</v>
      </c>
      <c r="F56" s="53">
        <v>1</v>
      </c>
      <c r="G56" s="113">
        <v>0.3</v>
      </c>
      <c r="H56" s="109">
        <v>1</v>
      </c>
      <c r="I56" s="7" t="s">
        <v>144</v>
      </c>
      <c r="J56" s="107">
        <v>1</v>
      </c>
    </row>
    <row r="57" spans="2:10">
      <c r="B57" s="64" t="s">
        <v>294</v>
      </c>
      <c r="C57" s="7">
        <v>6</v>
      </c>
      <c r="D57" s="15">
        <v>2.1</v>
      </c>
      <c r="E57" s="7">
        <v>4</v>
      </c>
      <c r="F57" s="53">
        <v>1</v>
      </c>
      <c r="G57" s="113">
        <v>0.3</v>
      </c>
      <c r="H57" s="109" t="s">
        <v>144</v>
      </c>
      <c r="I57" s="7" t="s">
        <v>144</v>
      </c>
      <c r="J57" s="107">
        <v>7</v>
      </c>
    </row>
    <row r="58" spans="2:10">
      <c r="B58" s="64" t="s">
        <v>295</v>
      </c>
      <c r="C58" s="7">
        <v>22</v>
      </c>
      <c r="D58" s="15">
        <v>7.7</v>
      </c>
      <c r="E58" s="7">
        <v>7</v>
      </c>
      <c r="F58" s="53">
        <v>65</v>
      </c>
      <c r="G58" s="113">
        <v>22.7</v>
      </c>
      <c r="H58" s="109">
        <v>28</v>
      </c>
      <c r="I58" s="7" t="s">
        <v>144</v>
      </c>
      <c r="J58" s="107">
        <v>87</v>
      </c>
    </row>
    <row r="59" spans="2:10">
      <c r="B59" s="64" t="s">
        <v>296</v>
      </c>
      <c r="C59" s="7">
        <v>6</v>
      </c>
      <c r="D59" s="15">
        <v>2.1</v>
      </c>
      <c r="E59" s="7">
        <v>1</v>
      </c>
      <c r="F59" s="53">
        <v>37</v>
      </c>
      <c r="G59" s="113">
        <v>12.9</v>
      </c>
      <c r="H59" s="109">
        <v>22</v>
      </c>
      <c r="I59" s="7" t="s">
        <v>144</v>
      </c>
      <c r="J59" s="107">
        <v>43</v>
      </c>
    </row>
    <row r="60" spans="2:10">
      <c r="B60" s="64" t="s">
        <v>297</v>
      </c>
      <c r="C60" s="7">
        <v>13</v>
      </c>
      <c r="D60" s="15">
        <v>4.5</v>
      </c>
      <c r="E60" s="7">
        <v>8</v>
      </c>
      <c r="F60" s="53">
        <v>73</v>
      </c>
      <c r="G60" s="113">
        <v>25.5</v>
      </c>
      <c r="H60" s="109">
        <v>31</v>
      </c>
      <c r="I60" s="7" t="s">
        <v>144</v>
      </c>
      <c r="J60" s="107">
        <v>86</v>
      </c>
    </row>
    <row r="61" spans="2:10">
      <c r="B61" s="64" t="s">
        <v>298</v>
      </c>
      <c r="C61" s="7" t="s">
        <v>144</v>
      </c>
      <c r="D61" s="15" t="s">
        <v>144</v>
      </c>
      <c r="E61" s="7" t="s">
        <v>144</v>
      </c>
      <c r="F61" s="53">
        <v>3</v>
      </c>
      <c r="G61" s="113">
        <v>1</v>
      </c>
      <c r="H61" s="109" t="s">
        <v>144</v>
      </c>
      <c r="I61" s="7" t="s">
        <v>144</v>
      </c>
      <c r="J61" s="107">
        <v>3</v>
      </c>
    </row>
    <row r="62" spans="2:10">
      <c r="B62" s="64" t="s">
        <v>246</v>
      </c>
      <c r="C62" s="7" t="s">
        <v>144</v>
      </c>
      <c r="D62" s="15" t="s">
        <v>144</v>
      </c>
      <c r="E62" s="7" t="s">
        <v>144</v>
      </c>
      <c r="F62" s="53" t="s">
        <v>144</v>
      </c>
      <c r="G62" s="113" t="s">
        <v>144</v>
      </c>
      <c r="H62" s="109" t="s">
        <v>144</v>
      </c>
      <c r="I62" s="7" t="s">
        <v>144</v>
      </c>
      <c r="J62" s="107" t="s">
        <v>332</v>
      </c>
    </row>
    <row r="63" spans="2:10">
      <c r="B63" s="64" t="s">
        <v>289</v>
      </c>
      <c r="C63" s="7">
        <v>51</v>
      </c>
      <c r="D63" s="15">
        <v>17.8</v>
      </c>
      <c r="E63" s="7">
        <v>22</v>
      </c>
      <c r="F63" s="53">
        <v>188</v>
      </c>
      <c r="G63" s="113">
        <v>65.7</v>
      </c>
      <c r="H63" s="109">
        <v>86</v>
      </c>
      <c r="I63" s="7" t="s">
        <v>144</v>
      </c>
      <c r="J63" s="107">
        <v>239</v>
      </c>
    </row>
    <row r="64" spans="2:10" ht="13.5" thickBot="1">
      <c r="B64" s="77" t="s">
        <v>251</v>
      </c>
      <c r="C64" s="36">
        <v>69</v>
      </c>
      <c r="D64" s="112">
        <v>24.1</v>
      </c>
      <c r="E64" s="36">
        <v>31</v>
      </c>
      <c r="F64" s="110">
        <v>216</v>
      </c>
      <c r="G64" s="112">
        <v>75.5</v>
      </c>
      <c r="H64" s="111">
        <v>94</v>
      </c>
      <c r="I64" s="36">
        <v>1</v>
      </c>
      <c r="J64" s="108">
        <v>286</v>
      </c>
    </row>
    <row r="65" spans="2:13">
      <c r="L65" s="97" t="s">
        <v>474</v>
      </c>
      <c r="M65" s="97"/>
    </row>
    <row r="66" spans="2:13">
      <c r="B66" s="20" t="s">
        <v>437</v>
      </c>
      <c r="L66" s="97"/>
      <c r="M66" s="97">
        <f>C64+F64+I64</f>
        <v>286</v>
      </c>
    </row>
    <row r="67" spans="2:13">
      <c r="B67" s="24" t="s">
        <v>394</v>
      </c>
      <c r="L67" s="97"/>
      <c r="M67" s="97">
        <f>SUM(C52,F52,I52,C63,F63,I63)</f>
        <v>286</v>
      </c>
    </row>
  </sheetData>
  <mergeCells count="8">
    <mergeCell ref="B7:B8"/>
    <mergeCell ref="C7:E7"/>
    <mergeCell ref="F7:H7"/>
    <mergeCell ref="J7:J8"/>
    <mergeCell ref="B41:B42"/>
    <mergeCell ref="C41:E41"/>
    <mergeCell ref="F41:H41"/>
    <mergeCell ref="J41:J42"/>
  </mergeCells>
  <phoneticPr fontId="2" type="noConversion"/>
  <hyperlinks>
    <hyperlink ref="B33" location="Notes!A1" display="Notes here"/>
    <hyperlink ref="E1" location="Contents!A1" display="Return to contents"/>
    <hyperlink ref="B67" location="Notes!A1" display="Notes here"/>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
  <dimension ref="B1:AQ87"/>
  <sheetViews>
    <sheetView workbookViewId="0">
      <selection activeCell="R60" sqref="Q60:R60"/>
    </sheetView>
  </sheetViews>
  <sheetFormatPr defaultRowHeight="12.75"/>
  <cols>
    <col min="2" max="2" width="17.85546875" customWidth="1"/>
    <col min="13" max="13" width="11.42578125" customWidth="1"/>
    <col min="14" max="14" width="11.5703125" customWidth="1"/>
    <col min="16" max="16" width="12.28515625" customWidth="1"/>
  </cols>
  <sheetData>
    <row r="1" spans="2:43">
      <c r="G1" s="24" t="s">
        <v>337</v>
      </c>
    </row>
    <row r="2" spans="2:43">
      <c r="B2" s="4" t="s">
        <v>87</v>
      </c>
      <c r="AF2" s="18"/>
      <c r="AG2" s="19"/>
      <c r="AH2" s="19"/>
      <c r="AI2" s="19"/>
      <c r="AJ2" s="19"/>
      <c r="AK2" s="19"/>
      <c r="AL2" s="19"/>
      <c r="AM2" s="19"/>
      <c r="AN2" s="19"/>
      <c r="AO2" s="19"/>
      <c r="AP2" s="19"/>
      <c r="AQ2" s="19"/>
    </row>
    <row r="3" spans="2:43">
      <c r="B3" s="4"/>
      <c r="N3" s="28" t="s">
        <v>119</v>
      </c>
      <c r="O3" s="29"/>
      <c r="P3" s="29"/>
      <c r="Q3" s="29"/>
      <c r="R3" s="29"/>
      <c r="S3" s="29"/>
      <c r="AF3" s="19"/>
      <c r="AG3" s="19"/>
      <c r="AH3" s="19"/>
      <c r="AI3" s="19"/>
      <c r="AJ3" s="19"/>
      <c r="AK3" s="19"/>
      <c r="AL3" s="19"/>
      <c r="AM3" s="19"/>
      <c r="AN3" s="19"/>
      <c r="AO3" s="19"/>
      <c r="AP3" s="19"/>
      <c r="AQ3" s="19"/>
    </row>
    <row r="4" spans="2:43">
      <c r="B4" s="4" t="s">
        <v>406</v>
      </c>
      <c r="N4" s="29"/>
      <c r="O4" s="29"/>
      <c r="P4" s="29"/>
      <c r="Q4" s="29"/>
      <c r="R4" s="29"/>
      <c r="S4" s="29"/>
      <c r="AF4" s="19"/>
      <c r="AG4" s="19"/>
      <c r="AH4" s="19"/>
      <c r="AI4" s="19"/>
      <c r="AJ4" s="19"/>
      <c r="AK4" s="19"/>
      <c r="AL4" s="19"/>
      <c r="AM4" s="19"/>
      <c r="AN4" s="19"/>
      <c r="AO4" s="19"/>
      <c r="AP4" s="19"/>
      <c r="AQ4" s="19"/>
    </row>
    <row r="5" spans="2:43">
      <c r="B5" s="4" t="s">
        <v>464</v>
      </c>
      <c r="N5" s="29"/>
      <c r="O5" s="29" t="s">
        <v>114</v>
      </c>
      <c r="P5" s="29"/>
      <c r="Q5" s="29"/>
      <c r="R5" s="29" t="s">
        <v>115</v>
      </c>
      <c r="S5" s="29"/>
      <c r="AF5" s="19"/>
      <c r="AG5" s="19"/>
      <c r="AH5" s="19"/>
      <c r="AI5" s="19"/>
      <c r="AJ5" s="19"/>
      <c r="AK5" s="19"/>
      <c r="AL5" s="19"/>
      <c r="AM5" s="19"/>
      <c r="AN5" s="19"/>
      <c r="AO5" s="19"/>
      <c r="AP5" s="19"/>
      <c r="AQ5" s="19"/>
    </row>
    <row r="6" spans="2:43" ht="13.5" thickBot="1">
      <c r="N6" s="29"/>
      <c r="O6" s="29"/>
      <c r="P6" s="29"/>
      <c r="Q6" s="29"/>
      <c r="R6" s="29"/>
      <c r="S6" s="29"/>
      <c r="AF6" s="19"/>
      <c r="AG6" s="19"/>
      <c r="AH6" s="19"/>
      <c r="AI6" s="19"/>
      <c r="AJ6" s="19"/>
      <c r="AK6" s="19"/>
      <c r="AL6" s="19"/>
      <c r="AM6" s="19"/>
      <c r="AN6" s="19"/>
      <c r="AO6" s="19"/>
      <c r="AP6" s="19"/>
      <c r="AQ6" s="19"/>
    </row>
    <row r="7" spans="2:43">
      <c r="B7" s="144" t="s">
        <v>88</v>
      </c>
      <c r="C7" s="146" t="s">
        <v>89</v>
      </c>
      <c r="D7" s="146"/>
      <c r="E7" s="146" t="s">
        <v>90</v>
      </c>
      <c r="F7" s="146"/>
      <c r="G7" s="146" t="s">
        <v>91</v>
      </c>
      <c r="H7" s="146"/>
      <c r="I7" s="146" t="s">
        <v>92</v>
      </c>
      <c r="J7" s="146"/>
      <c r="K7" s="6"/>
      <c r="N7" s="29"/>
      <c r="O7" s="29"/>
      <c r="P7" s="29"/>
      <c r="Q7" s="29"/>
      <c r="R7" s="29"/>
      <c r="S7" s="29"/>
      <c r="AF7" s="19"/>
      <c r="AG7" s="19"/>
      <c r="AH7" s="19"/>
      <c r="AI7" s="19"/>
      <c r="AJ7" s="19"/>
      <c r="AK7" s="19"/>
      <c r="AL7" s="19"/>
      <c r="AM7" s="19"/>
      <c r="AN7" s="19"/>
      <c r="AO7" s="19"/>
      <c r="AP7" s="19"/>
      <c r="AQ7" s="19"/>
    </row>
    <row r="8" spans="2:43" ht="13.5" thickBot="1">
      <c r="B8" s="145"/>
      <c r="C8" s="34" t="s">
        <v>152</v>
      </c>
      <c r="D8" s="34" t="s">
        <v>303</v>
      </c>
      <c r="E8" s="34" t="s">
        <v>152</v>
      </c>
      <c r="F8" s="34" t="s">
        <v>303</v>
      </c>
      <c r="G8" s="34" t="s">
        <v>152</v>
      </c>
      <c r="H8" s="34" t="s">
        <v>303</v>
      </c>
      <c r="I8" s="34" t="s">
        <v>152</v>
      </c>
      <c r="J8" s="34" t="s">
        <v>303</v>
      </c>
      <c r="K8" s="3"/>
      <c r="N8" s="29"/>
      <c r="O8" s="29" t="s">
        <v>120</v>
      </c>
      <c r="P8" s="29" t="s">
        <v>121</v>
      </c>
      <c r="Q8" s="29"/>
      <c r="R8" s="29" t="s">
        <v>120</v>
      </c>
      <c r="S8" s="29" t="s">
        <v>121</v>
      </c>
      <c r="AF8" s="19"/>
      <c r="AG8" s="19"/>
      <c r="AH8" s="19"/>
      <c r="AI8" s="19"/>
      <c r="AJ8" s="19"/>
      <c r="AK8" s="19"/>
      <c r="AL8" s="19"/>
      <c r="AM8" s="19"/>
      <c r="AN8" s="19"/>
      <c r="AO8" s="19"/>
      <c r="AP8" s="19"/>
      <c r="AQ8" s="19"/>
    </row>
    <row r="9" spans="2:43">
      <c r="B9" t="s">
        <v>93</v>
      </c>
      <c r="C9" s="7">
        <v>42</v>
      </c>
      <c r="D9" s="11">
        <v>2</v>
      </c>
      <c r="E9" s="7">
        <v>61</v>
      </c>
      <c r="F9" s="11">
        <v>3</v>
      </c>
      <c r="G9" s="7">
        <v>0</v>
      </c>
      <c r="H9" s="7">
        <v>0</v>
      </c>
      <c r="I9" s="7">
        <v>103</v>
      </c>
      <c r="J9" s="11">
        <v>5</v>
      </c>
      <c r="K9" s="3"/>
      <c r="N9" s="29">
        <v>4</v>
      </c>
      <c r="O9" s="30">
        <f>D9/$O$29</f>
        <v>6.1349693251533744E-3</v>
      </c>
      <c r="P9" s="30">
        <f t="shared" ref="P9:P25" si="0">F9/$O$29</f>
        <v>9.202453987730062E-3</v>
      </c>
      <c r="Q9" s="29"/>
      <c r="R9" s="30">
        <f t="shared" ref="R9:R25" si="1">C9/$R$29</f>
        <v>3.4599225636378615E-3</v>
      </c>
      <c r="S9" s="30">
        <f t="shared" ref="S9:S25" si="2">E9/$R$29</f>
        <v>5.0251256281407036E-3</v>
      </c>
      <c r="AF9" s="19"/>
      <c r="AG9" s="19"/>
      <c r="AH9" s="19"/>
      <c r="AI9" s="19"/>
      <c r="AJ9" s="19"/>
      <c r="AK9" s="19"/>
      <c r="AL9" s="19"/>
      <c r="AM9" s="19"/>
      <c r="AN9" s="19"/>
      <c r="AO9" s="19"/>
      <c r="AP9" s="19"/>
      <c r="AQ9" s="19"/>
    </row>
    <row r="10" spans="2:43">
      <c r="B10" t="s">
        <v>94</v>
      </c>
      <c r="C10" s="7">
        <v>123</v>
      </c>
      <c r="D10" s="11">
        <v>2</v>
      </c>
      <c r="E10" s="7">
        <v>151</v>
      </c>
      <c r="F10" s="11">
        <v>3</v>
      </c>
      <c r="G10" s="7">
        <v>3</v>
      </c>
      <c r="H10" s="7">
        <v>0</v>
      </c>
      <c r="I10" s="7">
        <v>277</v>
      </c>
      <c r="J10" s="11">
        <v>5</v>
      </c>
      <c r="K10" s="3"/>
      <c r="N10" s="31" t="s">
        <v>465</v>
      </c>
      <c r="O10" s="30">
        <f t="shared" ref="O10:O25" si="3">D10/$O$29</f>
        <v>6.1349693251533744E-3</v>
      </c>
      <c r="P10" s="30">
        <f t="shared" si="0"/>
        <v>9.202453987730062E-3</v>
      </c>
      <c r="Q10" s="29"/>
      <c r="R10" s="30">
        <f t="shared" si="1"/>
        <v>1.0132630364939452E-2</v>
      </c>
      <c r="S10" s="30">
        <f t="shared" si="2"/>
        <v>1.2439245407364692E-2</v>
      </c>
      <c r="AF10" s="19"/>
      <c r="AG10" s="19"/>
      <c r="AH10" s="19"/>
      <c r="AI10" s="19"/>
      <c r="AJ10" s="19"/>
      <c r="AK10" s="19"/>
      <c r="AL10" s="19"/>
      <c r="AM10" s="19"/>
      <c r="AN10" s="19"/>
      <c r="AO10" s="19"/>
      <c r="AP10" s="19"/>
      <c r="AQ10" s="19"/>
    </row>
    <row r="11" spans="2:43">
      <c r="B11" t="s">
        <v>95</v>
      </c>
      <c r="C11" s="7">
        <v>183</v>
      </c>
      <c r="D11" s="11">
        <v>1</v>
      </c>
      <c r="E11" s="7">
        <v>204</v>
      </c>
      <c r="F11" s="11">
        <v>6</v>
      </c>
      <c r="G11" s="7">
        <v>3</v>
      </c>
      <c r="H11" s="7">
        <v>0</v>
      </c>
      <c r="I11" s="7">
        <v>390</v>
      </c>
      <c r="J11" s="11">
        <v>7</v>
      </c>
      <c r="K11" s="3"/>
      <c r="N11" s="31" t="s">
        <v>466</v>
      </c>
      <c r="O11" s="30">
        <f t="shared" si="3"/>
        <v>3.0674846625766872E-3</v>
      </c>
      <c r="P11" s="30">
        <f t="shared" si="0"/>
        <v>1.8404907975460124E-2</v>
      </c>
      <c r="Q11" s="29"/>
      <c r="R11" s="30">
        <f t="shared" si="1"/>
        <v>1.507537688442211E-2</v>
      </c>
      <c r="S11" s="30">
        <f t="shared" si="2"/>
        <v>1.6805338166241041E-2</v>
      </c>
      <c r="AF11" s="19"/>
      <c r="AG11" s="19"/>
      <c r="AH11" s="19"/>
      <c r="AI11" s="19"/>
      <c r="AJ11" s="19"/>
      <c r="AK11" s="19"/>
      <c r="AL11" s="19"/>
      <c r="AM11" s="19"/>
      <c r="AN11" s="19"/>
      <c r="AO11" s="19"/>
      <c r="AP11" s="19"/>
      <c r="AQ11" s="19"/>
    </row>
    <row r="12" spans="2:43">
      <c r="B12" t="s">
        <v>96</v>
      </c>
      <c r="C12" s="7">
        <v>681</v>
      </c>
      <c r="D12" s="11">
        <v>14</v>
      </c>
      <c r="E12" s="7">
        <v>896</v>
      </c>
      <c r="F12" s="11">
        <v>28</v>
      </c>
      <c r="G12" s="7">
        <v>7</v>
      </c>
      <c r="H12" s="7">
        <v>0</v>
      </c>
      <c r="I12" s="7">
        <v>1584</v>
      </c>
      <c r="J12" s="11">
        <v>42</v>
      </c>
      <c r="K12" s="3"/>
      <c r="N12" s="29">
        <v>15019</v>
      </c>
      <c r="O12" s="30">
        <f t="shared" si="3"/>
        <v>4.2944785276073622E-2</v>
      </c>
      <c r="P12" s="30">
        <f t="shared" si="0"/>
        <v>8.5889570552147243E-2</v>
      </c>
      <c r="Q12" s="29"/>
      <c r="R12" s="30">
        <f t="shared" si="1"/>
        <v>5.6100172996128184E-2</v>
      </c>
      <c r="S12" s="30">
        <f t="shared" si="2"/>
        <v>7.3811681357607711E-2</v>
      </c>
      <c r="AF12" s="19"/>
      <c r="AG12" s="19"/>
      <c r="AH12" s="19"/>
      <c r="AI12" s="19"/>
      <c r="AJ12" s="19"/>
      <c r="AK12" s="19"/>
      <c r="AL12" s="19"/>
      <c r="AM12" s="19"/>
      <c r="AN12" s="19"/>
      <c r="AO12" s="19"/>
      <c r="AP12" s="19"/>
      <c r="AQ12" s="19"/>
    </row>
    <row r="13" spans="2:43">
      <c r="B13" t="s">
        <v>97</v>
      </c>
      <c r="C13" s="7">
        <v>792</v>
      </c>
      <c r="D13" s="11">
        <v>12</v>
      </c>
      <c r="E13" s="7">
        <v>1062</v>
      </c>
      <c r="F13" s="11">
        <v>27</v>
      </c>
      <c r="G13" s="7">
        <v>12</v>
      </c>
      <c r="H13" s="7">
        <v>0</v>
      </c>
      <c r="I13" s="7">
        <v>1866</v>
      </c>
      <c r="J13" s="11">
        <v>39</v>
      </c>
      <c r="K13" s="3"/>
      <c r="N13" s="29">
        <v>20024</v>
      </c>
      <c r="O13" s="30">
        <f t="shared" si="3"/>
        <v>3.6809815950920248E-2</v>
      </c>
      <c r="P13" s="30">
        <f t="shared" si="0"/>
        <v>8.2822085889570546E-2</v>
      </c>
      <c r="Q13" s="29"/>
      <c r="R13" s="30">
        <f t="shared" si="1"/>
        <v>6.5244254057171103E-2</v>
      </c>
      <c r="S13" s="30">
        <f t="shared" si="2"/>
        <v>8.7486613394843066E-2</v>
      </c>
      <c r="AF13" s="19"/>
      <c r="AG13" s="19"/>
      <c r="AH13" s="19"/>
      <c r="AI13" s="19"/>
      <c r="AJ13" s="19"/>
      <c r="AK13" s="19"/>
      <c r="AL13" s="19"/>
      <c r="AM13" s="19"/>
      <c r="AN13" s="19"/>
      <c r="AO13" s="19"/>
      <c r="AP13" s="19"/>
      <c r="AQ13" s="19"/>
    </row>
    <row r="14" spans="2:43">
      <c r="B14" t="s">
        <v>98</v>
      </c>
      <c r="C14" s="7">
        <v>556</v>
      </c>
      <c r="D14" s="11">
        <v>8</v>
      </c>
      <c r="E14" s="7">
        <v>785</v>
      </c>
      <c r="F14" s="11">
        <v>23</v>
      </c>
      <c r="G14" s="7">
        <v>4</v>
      </c>
      <c r="H14" s="7">
        <v>0</v>
      </c>
      <c r="I14" s="7">
        <v>1345</v>
      </c>
      <c r="J14" s="11">
        <v>31</v>
      </c>
      <c r="K14" s="3"/>
      <c r="N14" s="29">
        <v>25029</v>
      </c>
      <c r="O14" s="30">
        <f t="shared" si="3"/>
        <v>2.4539877300613498E-2</v>
      </c>
      <c r="P14" s="30">
        <f t="shared" si="0"/>
        <v>7.0552147239263799E-2</v>
      </c>
      <c r="Q14" s="29"/>
      <c r="R14" s="30">
        <f t="shared" si="1"/>
        <v>4.5802784413872644E-2</v>
      </c>
      <c r="S14" s="30">
        <f t="shared" si="2"/>
        <v>6.4667600296564792E-2</v>
      </c>
      <c r="AF14" s="19"/>
      <c r="AG14" s="19"/>
      <c r="AH14" s="19"/>
      <c r="AI14" s="19"/>
      <c r="AJ14" s="19"/>
      <c r="AK14" s="19"/>
      <c r="AL14" s="19"/>
      <c r="AM14" s="19"/>
      <c r="AN14" s="19"/>
      <c r="AO14" s="19"/>
      <c r="AP14" s="19"/>
      <c r="AQ14" s="19"/>
    </row>
    <row r="15" spans="2:43">
      <c r="B15" t="s">
        <v>99</v>
      </c>
      <c r="C15" s="7">
        <v>392</v>
      </c>
      <c r="D15" s="11">
        <v>6</v>
      </c>
      <c r="E15" s="7">
        <v>547</v>
      </c>
      <c r="F15" s="11">
        <v>11</v>
      </c>
      <c r="G15" s="7">
        <v>6</v>
      </c>
      <c r="H15" s="7">
        <v>0</v>
      </c>
      <c r="I15" s="7">
        <v>945</v>
      </c>
      <c r="J15" s="11">
        <v>17</v>
      </c>
      <c r="K15" s="3"/>
      <c r="N15" s="29">
        <v>30034</v>
      </c>
      <c r="O15" s="30">
        <f t="shared" si="3"/>
        <v>1.8404907975460124E-2</v>
      </c>
      <c r="P15" s="30">
        <f t="shared" si="0"/>
        <v>3.3742331288343558E-2</v>
      </c>
      <c r="Q15" s="29"/>
      <c r="R15" s="30">
        <f t="shared" si="1"/>
        <v>3.2292610593953372E-2</v>
      </c>
      <c r="S15" s="30">
        <f t="shared" si="2"/>
        <v>4.5061372435950243E-2</v>
      </c>
      <c r="AF15" s="19"/>
      <c r="AG15" s="19"/>
      <c r="AH15" s="19"/>
      <c r="AI15" s="19"/>
      <c r="AJ15" s="19"/>
      <c r="AK15" s="19"/>
      <c r="AL15" s="19"/>
      <c r="AM15" s="19"/>
      <c r="AN15" s="19"/>
      <c r="AO15" s="19"/>
      <c r="AP15" s="19"/>
      <c r="AQ15" s="19"/>
    </row>
    <row r="16" spans="2:43">
      <c r="B16" t="s">
        <v>100</v>
      </c>
      <c r="C16" s="7">
        <v>337</v>
      </c>
      <c r="D16" s="11">
        <v>6</v>
      </c>
      <c r="E16" s="7">
        <v>430</v>
      </c>
      <c r="F16" s="11">
        <v>11</v>
      </c>
      <c r="G16" s="7">
        <v>7</v>
      </c>
      <c r="H16" s="7">
        <v>0</v>
      </c>
      <c r="I16" s="7">
        <v>774</v>
      </c>
      <c r="J16" s="11">
        <v>17</v>
      </c>
      <c r="K16" s="3"/>
      <c r="N16" s="29">
        <v>35039</v>
      </c>
      <c r="O16" s="30">
        <f t="shared" si="3"/>
        <v>1.8404907975460124E-2</v>
      </c>
      <c r="P16" s="30">
        <f t="shared" si="0"/>
        <v>3.3742331288343558E-2</v>
      </c>
      <c r="Q16" s="29"/>
      <c r="R16" s="30">
        <f t="shared" si="1"/>
        <v>2.7761759617760937E-2</v>
      </c>
      <c r="S16" s="30">
        <f t="shared" si="2"/>
        <v>3.5423016722959055E-2</v>
      </c>
      <c r="AF16" s="19"/>
      <c r="AG16" s="19"/>
      <c r="AH16" s="19"/>
      <c r="AI16" s="19"/>
      <c r="AJ16" s="19"/>
      <c r="AK16" s="19"/>
      <c r="AL16" s="19"/>
      <c r="AM16" s="19"/>
      <c r="AN16" s="19"/>
      <c r="AO16" s="19"/>
      <c r="AP16" s="19"/>
      <c r="AQ16" s="19"/>
    </row>
    <row r="17" spans="2:43">
      <c r="B17" t="s">
        <v>102</v>
      </c>
      <c r="C17" s="7">
        <v>335</v>
      </c>
      <c r="D17" s="11">
        <v>6</v>
      </c>
      <c r="E17" s="7">
        <v>437</v>
      </c>
      <c r="F17" s="11">
        <v>19</v>
      </c>
      <c r="G17" s="7">
        <v>5</v>
      </c>
      <c r="H17" s="7">
        <v>0</v>
      </c>
      <c r="I17" s="7">
        <v>777</v>
      </c>
      <c r="J17" s="11">
        <v>25</v>
      </c>
      <c r="K17" s="3"/>
      <c r="N17" s="29">
        <v>40044</v>
      </c>
      <c r="O17" s="30">
        <f t="shared" si="3"/>
        <v>1.8404907975460124E-2</v>
      </c>
      <c r="P17" s="30">
        <f t="shared" si="0"/>
        <v>5.8282208588957052E-2</v>
      </c>
      <c r="Q17" s="29"/>
      <c r="R17" s="30">
        <f t="shared" si="1"/>
        <v>2.7597001400444847E-2</v>
      </c>
      <c r="S17" s="30">
        <f t="shared" si="2"/>
        <v>3.5999670483565366E-2</v>
      </c>
      <c r="AF17" s="19"/>
      <c r="AG17" s="19"/>
      <c r="AH17" s="19"/>
      <c r="AI17" s="19"/>
      <c r="AJ17" s="19"/>
      <c r="AK17" s="19"/>
      <c r="AL17" s="19"/>
      <c r="AM17" s="19"/>
      <c r="AN17" s="19"/>
      <c r="AO17" s="19"/>
      <c r="AP17" s="19"/>
      <c r="AQ17" s="19"/>
    </row>
    <row r="18" spans="2:43">
      <c r="B18" t="s">
        <v>103</v>
      </c>
      <c r="C18" s="7">
        <v>382</v>
      </c>
      <c r="D18" s="11">
        <v>8</v>
      </c>
      <c r="E18" s="7">
        <v>473</v>
      </c>
      <c r="F18" s="11">
        <v>22</v>
      </c>
      <c r="G18" s="7">
        <v>1</v>
      </c>
      <c r="H18" s="7">
        <v>0</v>
      </c>
      <c r="I18" s="7">
        <v>856</v>
      </c>
      <c r="J18" s="11">
        <v>30</v>
      </c>
      <c r="K18" s="3"/>
      <c r="N18" s="29">
        <v>45049</v>
      </c>
      <c r="O18" s="30">
        <f t="shared" si="3"/>
        <v>2.4539877300613498E-2</v>
      </c>
      <c r="P18" s="30">
        <f t="shared" si="0"/>
        <v>6.7484662576687116E-2</v>
      </c>
      <c r="Q18" s="29"/>
      <c r="R18" s="30">
        <f t="shared" si="1"/>
        <v>3.146881950737293E-2</v>
      </c>
      <c r="S18" s="30">
        <f t="shared" si="2"/>
        <v>3.8965318395254966E-2</v>
      </c>
      <c r="AF18" s="19"/>
      <c r="AG18" s="19"/>
      <c r="AH18" s="19"/>
      <c r="AI18" s="19"/>
      <c r="AJ18" s="19"/>
      <c r="AK18" s="19"/>
      <c r="AL18" s="19"/>
      <c r="AM18" s="19"/>
      <c r="AN18" s="19"/>
      <c r="AO18" s="19"/>
      <c r="AP18" s="19"/>
      <c r="AQ18" s="19"/>
    </row>
    <row r="19" spans="2:43">
      <c r="B19" t="s">
        <v>104</v>
      </c>
      <c r="C19" s="7">
        <v>315</v>
      </c>
      <c r="D19" s="11">
        <v>4</v>
      </c>
      <c r="E19" s="7">
        <v>458</v>
      </c>
      <c r="F19" s="11">
        <v>16</v>
      </c>
      <c r="G19" s="7">
        <v>5</v>
      </c>
      <c r="H19" s="7">
        <v>0</v>
      </c>
      <c r="I19" s="7">
        <v>778</v>
      </c>
      <c r="J19" s="11">
        <v>20</v>
      </c>
      <c r="K19" s="3"/>
      <c r="N19" s="29">
        <v>50054</v>
      </c>
      <c r="O19" s="30">
        <f t="shared" si="3"/>
        <v>1.2269938650306749E-2</v>
      </c>
      <c r="P19" s="30">
        <f t="shared" si="0"/>
        <v>4.9079754601226995E-2</v>
      </c>
      <c r="Q19" s="29"/>
      <c r="R19" s="30">
        <f t="shared" si="1"/>
        <v>2.594941922728396E-2</v>
      </c>
      <c r="S19" s="30">
        <f t="shared" si="2"/>
        <v>3.7729631765384297E-2</v>
      </c>
      <c r="AF19" s="19"/>
      <c r="AG19" s="19"/>
      <c r="AH19" s="19"/>
      <c r="AI19" s="19"/>
      <c r="AJ19" s="19"/>
      <c r="AK19" s="19"/>
      <c r="AL19" s="19"/>
      <c r="AM19" s="19"/>
      <c r="AN19" s="19"/>
      <c r="AO19" s="19"/>
      <c r="AP19" s="19"/>
      <c r="AQ19" s="19"/>
    </row>
    <row r="20" spans="2:43">
      <c r="B20" t="s">
        <v>105</v>
      </c>
      <c r="C20" s="7">
        <v>289</v>
      </c>
      <c r="D20" s="11">
        <v>4</v>
      </c>
      <c r="E20" s="7">
        <v>386</v>
      </c>
      <c r="F20" s="11">
        <v>13</v>
      </c>
      <c r="G20" s="7">
        <v>3</v>
      </c>
      <c r="H20" s="7">
        <v>0</v>
      </c>
      <c r="I20" s="7">
        <v>678</v>
      </c>
      <c r="J20" s="11">
        <v>17</v>
      </c>
      <c r="K20" s="3"/>
      <c r="N20" s="29">
        <v>55059</v>
      </c>
      <c r="O20" s="30">
        <f t="shared" si="3"/>
        <v>1.2269938650306749E-2</v>
      </c>
      <c r="P20" s="30">
        <f t="shared" si="0"/>
        <v>3.9877300613496931E-2</v>
      </c>
      <c r="Q20" s="29"/>
      <c r="R20" s="30">
        <f t="shared" si="1"/>
        <v>2.3807562402174808E-2</v>
      </c>
      <c r="S20" s="30">
        <f t="shared" si="2"/>
        <v>3.179833594200511E-2</v>
      </c>
      <c r="AF20" s="19"/>
      <c r="AG20" s="19"/>
      <c r="AH20" s="19"/>
      <c r="AI20" s="19"/>
      <c r="AJ20" s="19"/>
      <c r="AK20" s="19"/>
      <c r="AL20" s="19"/>
      <c r="AM20" s="19"/>
      <c r="AN20" s="19"/>
      <c r="AO20" s="19"/>
      <c r="AP20" s="19"/>
      <c r="AQ20" s="19"/>
    </row>
    <row r="21" spans="2:43">
      <c r="B21" t="s">
        <v>106</v>
      </c>
      <c r="C21" s="7">
        <v>251</v>
      </c>
      <c r="D21" s="11">
        <v>6</v>
      </c>
      <c r="E21" s="7">
        <v>325</v>
      </c>
      <c r="F21" s="11">
        <v>15</v>
      </c>
      <c r="G21" s="7">
        <v>2</v>
      </c>
      <c r="H21" s="7">
        <v>0</v>
      </c>
      <c r="I21" s="7">
        <v>578</v>
      </c>
      <c r="J21" s="11">
        <v>21</v>
      </c>
      <c r="K21" s="3"/>
      <c r="N21" s="29">
        <v>60064</v>
      </c>
      <c r="O21" s="30">
        <f t="shared" si="3"/>
        <v>1.8404907975460124E-2</v>
      </c>
      <c r="P21" s="30">
        <f t="shared" si="0"/>
        <v>4.6012269938650305E-2</v>
      </c>
      <c r="Q21" s="29"/>
      <c r="R21" s="30">
        <f t="shared" si="1"/>
        <v>2.0677156273169125E-2</v>
      </c>
      <c r="S21" s="30">
        <f t="shared" si="2"/>
        <v>2.6773210313864405E-2</v>
      </c>
      <c r="AF21" s="19"/>
      <c r="AG21" s="19"/>
      <c r="AH21" s="19"/>
      <c r="AI21" s="19"/>
      <c r="AJ21" s="19"/>
      <c r="AK21" s="19"/>
      <c r="AL21" s="19"/>
      <c r="AM21" s="19"/>
      <c r="AN21" s="19"/>
      <c r="AO21" s="19"/>
      <c r="AP21" s="19"/>
      <c r="AQ21" s="19"/>
    </row>
    <row r="22" spans="2:43">
      <c r="B22" t="s">
        <v>107</v>
      </c>
      <c r="C22" s="7">
        <v>198</v>
      </c>
      <c r="D22" s="11">
        <v>2</v>
      </c>
      <c r="E22" s="7">
        <v>200</v>
      </c>
      <c r="F22" s="11">
        <v>11</v>
      </c>
      <c r="G22" s="7">
        <v>1</v>
      </c>
      <c r="H22" s="7">
        <v>0</v>
      </c>
      <c r="I22" s="7">
        <v>399</v>
      </c>
      <c r="J22" s="11">
        <v>13</v>
      </c>
      <c r="K22" s="3"/>
      <c r="N22" s="29">
        <v>65069</v>
      </c>
      <c r="O22" s="30">
        <f t="shared" si="3"/>
        <v>6.1349693251533744E-3</v>
      </c>
      <c r="P22" s="30">
        <f t="shared" si="0"/>
        <v>3.3742331288343558E-2</v>
      </c>
      <c r="Q22" s="29"/>
      <c r="R22" s="30">
        <f t="shared" si="1"/>
        <v>1.6311063514292776E-2</v>
      </c>
      <c r="S22" s="30">
        <f t="shared" si="2"/>
        <v>1.6475821731608865E-2</v>
      </c>
      <c r="AF22" s="19"/>
      <c r="AG22" s="19"/>
      <c r="AH22" s="19"/>
      <c r="AI22" s="19"/>
      <c r="AJ22" s="19"/>
      <c r="AK22" s="19"/>
      <c r="AL22" s="19"/>
      <c r="AM22" s="19"/>
      <c r="AN22" s="19"/>
      <c r="AO22" s="19"/>
      <c r="AP22" s="19"/>
      <c r="AQ22" s="19"/>
    </row>
    <row r="23" spans="2:43">
      <c r="B23" t="s">
        <v>108</v>
      </c>
      <c r="C23" s="7">
        <v>143</v>
      </c>
      <c r="D23" s="11">
        <v>4</v>
      </c>
      <c r="E23" s="7">
        <v>142</v>
      </c>
      <c r="F23" s="11">
        <v>6</v>
      </c>
      <c r="G23" s="7">
        <v>1</v>
      </c>
      <c r="H23" s="7">
        <v>0</v>
      </c>
      <c r="I23" s="7">
        <v>286</v>
      </c>
      <c r="J23" s="11">
        <v>10</v>
      </c>
      <c r="K23" s="3"/>
      <c r="N23" s="29">
        <v>70074</v>
      </c>
      <c r="O23" s="30">
        <f t="shared" si="3"/>
        <v>1.2269938650306749E-2</v>
      </c>
      <c r="P23" s="30">
        <f t="shared" si="0"/>
        <v>1.8404907975460124E-2</v>
      </c>
      <c r="Q23" s="29"/>
      <c r="R23" s="30">
        <f t="shared" si="1"/>
        <v>1.1780212538100339E-2</v>
      </c>
      <c r="S23" s="30">
        <f t="shared" si="2"/>
        <v>1.1697833429442294E-2</v>
      </c>
      <c r="AF23" s="19"/>
      <c r="AG23" s="19"/>
      <c r="AH23" s="19"/>
      <c r="AI23" s="19"/>
      <c r="AJ23" s="19"/>
      <c r="AK23" s="19"/>
      <c r="AL23" s="19"/>
      <c r="AM23" s="19"/>
      <c r="AN23" s="19"/>
      <c r="AO23" s="19"/>
      <c r="AP23" s="19"/>
      <c r="AQ23" s="19"/>
    </row>
    <row r="24" spans="2:43">
      <c r="B24" t="s">
        <v>109</v>
      </c>
      <c r="C24" s="7">
        <v>125</v>
      </c>
      <c r="D24" s="11">
        <v>3</v>
      </c>
      <c r="E24" s="7">
        <v>106</v>
      </c>
      <c r="F24" s="11">
        <v>2</v>
      </c>
      <c r="G24" s="7">
        <v>2</v>
      </c>
      <c r="H24" s="7">
        <v>0</v>
      </c>
      <c r="I24" s="7">
        <v>233</v>
      </c>
      <c r="J24" s="11">
        <v>5</v>
      </c>
      <c r="K24" s="3"/>
      <c r="N24" s="29">
        <v>75079</v>
      </c>
      <c r="O24" s="30">
        <f t="shared" si="3"/>
        <v>9.202453987730062E-3</v>
      </c>
      <c r="P24" s="30">
        <f t="shared" si="0"/>
        <v>6.1349693251533744E-3</v>
      </c>
      <c r="Q24" s="29"/>
      <c r="R24" s="30">
        <f t="shared" si="1"/>
        <v>1.029738858225554E-2</v>
      </c>
      <c r="S24" s="30">
        <f t="shared" si="2"/>
        <v>8.7321855177526983E-3</v>
      </c>
      <c r="AF24" s="19"/>
      <c r="AG24" s="19"/>
      <c r="AH24" s="19"/>
      <c r="AI24" s="19"/>
      <c r="AJ24" s="19"/>
      <c r="AK24" s="19"/>
      <c r="AL24" s="19"/>
      <c r="AM24" s="19"/>
      <c r="AN24" s="19"/>
      <c r="AO24" s="19"/>
      <c r="AP24" s="19"/>
      <c r="AQ24" s="19"/>
    </row>
    <row r="25" spans="2:43">
      <c r="B25" t="s">
        <v>110</v>
      </c>
      <c r="C25" s="7">
        <v>167</v>
      </c>
      <c r="D25" s="11">
        <v>10</v>
      </c>
      <c r="E25" s="7">
        <v>165</v>
      </c>
      <c r="F25" s="11">
        <v>12</v>
      </c>
      <c r="G25" s="7">
        <v>1</v>
      </c>
      <c r="H25" s="7">
        <v>0</v>
      </c>
      <c r="I25" s="7">
        <v>333</v>
      </c>
      <c r="J25" s="11">
        <v>22</v>
      </c>
      <c r="K25" s="3"/>
      <c r="N25" s="29" t="s">
        <v>21</v>
      </c>
      <c r="O25" s="30">
        <f t="shared" si="3"/>
        <v>3.0674846625766871E-2</v>
      </c>
      <c r="P25" s="30">
        <f t="shared" si="0"/>
        <v>3.6809815950920248E-2</v>
      </c>
      <c r="Q25" s="29"/>
      <c r="R25" s="30">
        <f t="shared" si="1"/>
        <v>1.3757311145893401E-2</v>
      </c>
      <c r="S25" s="30">
        <f t="shared" si="2"/>
        <v>1.3592552928577313E-2</v>
      </c>
      <c r="AF25" s="19"/>
      <c r="AG25" s="19"/>
      <c r="AH25" s="19"/>
      <c r="AI25" s="19"/>
      <c r="AJ25" s="19"/>
      <c r="AK25" s="19"/>
      <c r="AL25" s="19"/>
      <c r="AM25" s="19"/>
      <c r="AN25" s="19"/>
      <c r="AO25" s="19"/>
      <c r="AP25" s="19"/>
      <c r="AQ25" s="19"/>
    </row>
    <row r="26" spans="2:43">
      <c r="B26" t="s">
        <v>111</v>
      </c>
      <c r="C26" s="7">
        <v>103</v>
      </c>
      <c r="D26" s="11">
        <v>1</v>
      </c>
      <c r="E26" s="7">
        <v>97</v>
      </c>
      <c r="F26" s="11">
        <v>0</v>
      </c>
      <c r="G26" s="7">
        <v>54</v>
      </c>
      <c r="H26" s="7">
        <v>1</v>
      </c>
      <c r="I26" s="7">
        <v>254</v>
      </c>
      <c r="J26" s="11">
        <v>2</v>
      </c>
      <c r="K26" s="3"/>
      <c r="N26" s="29" t="s">
        <v>118</v>
      </c>
      <c r="O26" s="30">
        <f>SUM(O9:O25)</f>
        <v>0.30061349693251538</v>
      </c>
      <c r="P26" s="32">
        <f>SUM(P9:P25)</f>
        <v>0.69938650306748462</v>
      </c>
      <c r="Q26" s="29"/>
      <c r="R26" s="32">
        <f>SUM(R9:R25)</f>
        <v>0.43751544608287346</v>
      </c>
      <c r="S26" s="32">
        <f>SUM(S9:S25)</f>
        <v>0.5624845539171266</v>
      </c>
      <c r="AF26" s="19"/>
      <c r="AG26" s="19"/>
      <c r="AH26" s="19"/>
      <c r="AI26" s="19"/>
      <c r="AJ26" s="19"/>
      <c r="AK26" s="19"/>
      <c r="AL26" s="19"/>
      <c r="AM26" s="19"/>
      <c r="AN26" s="19"/>
      <c r="AO26" s="19"/>
      <c r="AP26" s="19"/>
      <c r="AQ26" s="19"/>
    </row>
    <row r="27" spans="2:43" ht="13.5" thickBot="1">
      <c r="B27" s="35" t="s">
        <v>112</v>
      </c>
      <c r="C27" s="36">
        <f>SUM(C9:C26)</f>
        <v>5414</v>
      </c>
      <c r="D27" s="36">
        <f t="shared" ref="D27:J27" si="4">SUM(D9:D26)</f>
        <v>99</v>
      </c>
      <c r="E27" s="36">
        <f t="shared" si="4"/>
        <v>6925</v>
      </c>
      <c r="F27" s="36">
        <f t="shared" si="4"/>
        <v>228</v>
      </c>
      <c r="G27" s="36">
        <f t="shared" si="4"/>
        <v>117</v>
      </c>
      <c r="H27" s="36">
        <f t="shared" si="4"/>
        <v>1</v>
      </c>
      <c r="I27" s="36">
        <f t="shared" si="4"/>
        <v>12456</v>
      </c>
      <c r="J27" s="36">
        <f t="shared" si="4"/>
        <v>328</v>
      </c>
      <c r="N27" s="29"/>
      <c r="O27" s="29"/>
      <c r="P27" s="29"/>
      <c r="Q27" s="29"/>
      <c r="R27" s="29"/>
      <c r="S27" s="29"/>
      <c r="AF27" s="19"/>
      <c r="AG27" s="19"/>
      <c r="AH27" s="19"/>
      <c r="AI27" s="19"/>
      <c r="AJ27" s="19"/>
      <c r="AK27" s="19"/>
      <c r="AL27" s="19"/>
      <c r="AM27" s="19"/>
      <c r="AN27" s="19"/>
      <c r="AO27" s="19"/>
      <c r="AP27" s="19"/>
      <c r="AQ27" s="19"/>
    </row>
    <row r="28" spans="2:43">
      <c r="D28" s="3"/>
      <c r="N28" s="29" t="s">
        <v>117</v>
      </c>
      <c r="O28" s="33">
        <f>J27</f>
        <v>328</v>
      </c>
      <c r="P28" s="29"/>
      <c r="Q28" s="29" t="s">
        <v>333</v>
      </c>
      <c r="R28" s="33">
        <f>I27</f>
        <v>12456</v>
      </c>
      <c r="S28" s="29"/>
      <c r="AF28" s="19"/>
      <c r="AG28" s="19"/>
      <c r="AH28" s="19"/>
      <c r="AI28" s="19"/>
      <c r="AJ28" s="19"/>
      <c r="AK28" s="19"/>
      <c r="AL28" s="19"/>
      <c r="AM28" s="19"/>
      <c r="AN28" s="19"/>
      <c r="AO28" s="19"/>
      <c r="AP28" s="19"/>
      <c r="AQ28" s="19"/>
    </row>
    <row r="29" spans="2:43">
      <c r="B29" t="s">
        <v>113</v>
      </c>
      <c r="C29" s="20" t="s">
        <v>336</v>
      </c>
      <c r="N29" s="29" t="s">
        <v>116</v>
      </c>
      <c r="O29" s="33">
        <f>SUM(D9:D25)+SUM(F9:F25)</f>
        <v>326</v>
      </c>
      <c r="P29" s="29"/>
      <c r="Q29" s="29" t="s">
        <v>116</v>
      </c>
      <c r="R29" s="33">
        <f>SUM(C9:C25,E9:E25)</f>
        <v>12139</v>
      </c>
      <c r="S29" s="29"/>
      <c r="AF29" s="19"/>
      <c r="AG29" s="19"/>
      <c r="AH29" s="19"/>
      <c r="AI29" s="19"/>
      <c r="AJ29" s="19"/>
      <c r="AK29" s="19"/>
      <c r="AL29" s="19"/>
      <c r="AM29" s="19"/>
      <c r="AN29" s="19"/>
      <c r="AO29" s="19"/>
      <c r="AP29" s="19"/>
      <c r="AQ29" s="19"/>
    </row>
    <row r="30" spans="2:43">
      <c r="N30" s="29"/>
      <c r="O30" s="29"/>
      <c r="P30" s="29"/>
      <c r="Q30" s="29"/>
      <c r="R30" s="29"/>
      <c r="S30" s="29"/>
      <c r="AF30" s="19"/>
      <c r="AG30" s="19"/>
      <c r="AH30" s="19"/>
      <c r="AI30" s="19"/>
      <c r="AJ30" s="19"/>
      <c r="AK30" s="19"/>
      <c r="AL30" s="19"/>
      <c r="AM30" s="19"/>
      <c r="AN30" s="19"/>
      <c r="AO30" s="19"/>
      <c r="AP30" s="19"/>
      <c r="AQ30" s="19"/>
    </row>
    <row r="31" spans="2:43">
      <c r="E31" s="13"/>
      <c r="AF31" s="19"/>
      <c r="AG31" s="19"/>
      <c r="AH31" s="19"/>
      <c r="AI31" s="19"/>
      <c r="AJ31" s="19"/>
      <c r="AK31" s="19"/>
      <c r="AL31" s="19"/>
      <c r="AM31" s="19"/>
      <c r="AN31" s="19"/>
      <c r="AO31" s="19"/>
      <c r="AP31" s="19"/>
      <c r="AQ31" s="19"/>
    </row>
    <row r="32" spans="2:43">
      <c r="B32" s="13"/>
      <c r="C32" s="12"/>
      <c r="D32" s="12"/>
      <c r="E32" s="12"/>
      <c r="F32" s="12"/>
      <c r="G32" s="12"/>
      <c r="H32" s="12"/>
      <c r="I32" s="12"/>
      <c r="J32" s="12"/>
      <c r="AF32" s="19"/>
      <c r="AG32" s="19"/>
      <c r="AH32" s="19"/>
      <c r="AI32" s="19"/>
      <c r="AJ32" s="19"/>
      <c r="AK32" s="19"/>
      <c r="AL32" s="19"/>
      <c r="AM32" s="19"/>
      <c r="AN32" s="19"/>
      <c r="AO32" s="19"/>
      <c r="AP32" s="19"/>
      <c r="AQ32" s="19"/>
    </row>
    <row r="33" spans="2:43">
      <c r="AF33" s="19"/>
      <c r="AG33" s="19"/>
      <c r="AH33" s="19"/>
      <c r="AI33" s="19"/>
      <c r="AJ33" s="19"/>
      <c r="AK33" s="19"/>
      <c r="AL33" s="19"/>
      <c r="AM33" s="19"/>
      <c r="AN33" s="19"/>
      <c r="AO33" s="19"/>
      <c r="AP33" s="19"/>
      <c r="AQ33" s="19"/>
    </row>
    <row r="34" spans="2:43">
      <c r="AF34" s="19"/>
      <c r="AG34" s="19"/>
      <c r="AH34" s="19"/>
      <c r="AI34" s="19"/>
      <c r="AJ34" s="19"/>
      <c r="AK34" s="19"/>
      <c r="AL34" s="19"/>
      <c r="AM34" s="19"/>
      <c r="AN34" s="19"/>
      <c r="AO34" s="19"/>
      <c r="AP34" s="19"/>
      <c r="AQ34" s="19"/>
    </row>
    <row r="35" spans="2:43">
      <c r="B35" s="4" t="s">
        <v>122</v>
      </c>
      <c r="AF35" s="19"/>
      <c r="AG35" s="19"/>
      <c r="AH35" s="19"/>
      <c r="AI35" s="19"/>
      <c r="AJ35" s="19"/>
      <c r="AK35" s="19"/>
      <c r="AL35" s="19"/>
      <c r="AM35" s="19"/>
      <c r="AN35" s="19"/>
      <c r="AO35" s="19"/>
      <c r="AP35" s="19"/>
      <c r="AQ35" s="19"/>
    </row>
    <row r="36" spans="2:43">
      <c r="B36" s="4"/>
      <c r="AF36" s="19"/>
      <c r="AG36" s="19"/>
      <c r="AH36" s="19"/>
      <c r="AI36" s="19"/>
      <c r="AJ36" s="19"/>
      <c r="AK36" s="19"/>
      <c r="AL36" s="19"/>
      <c r="AM36" s="19"/>
      <c r="AN36" s="19"/>
      <c r="AO36" s="19"/>
      <c r="AP36" s="19"/>
      <c r="AQ36" s="19"/>
    </row>
    <row r="37" spans="2:43">
      <c r="B37" s="4" t="s">
        <v>407</v>
      </c>
      <c r="AF37" s="19"/>
      <c r="AG37" s="19"/>
      <c r="AH37" s="19"/>
      <c r="AI37" s="19"/>
      <c r="AJ37" s="19"/>
      <c r="AK37" s="19"/>
      <c r="AL37" s="19"/>
      <c r="AM37" s="19"/>
      <c r="AN37" s="19"/>
      <c r="AO37" s="19"/>
      <c r="AP37" s="19"/>
      <c r="AQ37" s="19"/>
    </row>
    <row r="38" spans="2:43">
      <c r="B38" s="4" t="s">
        <v>464</v>
      </c>
      <c r="AF38" s="19"/>
      <c r="AG38" s="19"/>
      <c r="AH38" s="19"/>
      <c r="AI38" s="19"/>
      <c r="AJ38" s="19"/>
      <c r="AK38" s="19"/>
      <c r="AL38" s="19"/>
      <c r="AM38" s="19"/>
      <c r="AN38" s="19"/>
      <c r="AO38" s="19"/>
      <c r="AP38" s="19"/>
      <c r="AQ38" s="19"/>
    </row>
    <row r="39" spans="2:43" ht="13.5" thickBot="1">
      <c r="S39" s="5"/>
      <c r="AF39" s="19"/>
      <c r="AG39" s="19"/>
      <c r="AH39" s="19"/>
      <c r="AI39" s="19"/>
      <c r="AJ39" s="19"/>
      <c r="AK39" s="19"/>
      <c r="AL39" s="19"/>
      <c r="AM39" s="19"/>
      <c r="AN39" s="19"/>
      <c r="AO39" s="19"/>
      <c r="AP39" s="19"/>
      <c r="AQ39" s="19"/>
    </row>
    <row r="40" spans="2:43">
      <c r="B40" s="144" t="s">
        <v>88</v>
      </c>
      <c r="C40" s="146" t="s">
        <v>123</v>
      </c>
      <c r="D40" s="146"/>
      <c r="E40" s="146" t="s">
        <v>124</v>
      </c>
      <c r="F40" s="146"/>
      <c r="G40" s="146" t="s">
        <v>125</v>
      </c>
      <c r="H40" s="146"/>
      <c r="I40" s="146" t="s">
        <v>126</v>
      </c>
      <c r="J40" s="146"/>
      <c r="K40" s="146" t="s">
        <v>127</v>
      </c>
      <c r="L40" s="146"/>
      <c r="M40" s="146" t="s">
        <v>128</v>
      </c>
      <c r="N40" s="146"/>
      <c r="O40" s="146" t="s">
        <v>129</v>
      </c>
      <c r="P40" s="146"/>
      <c r="Q40" s="146" t="s">
        <v>92</v>
      </c>
      <c r="R40" s="146"/>
      <c r="S40" s="3"/>
      <c r="AF40" s="19"/>
      <c r="AG40" s="19"/>
      <c r="AH40" s="19"/>
      <c r="AI40" s="19"/>
      <c r="AJ40" s="19"/>
      <c r="AK40" s="19"/>
      <c r="AL40" s="19"/>
      <c r="AM40" s="19"/>
      <c r="AN40" s="19"/>
      <c r="AO40" s="19"/>
      <c r="AP40" s="19"/>
      <c r="AQ40" s="19"/>
    </row>
    <row r="41" spans="2:43" ht="13.5" thickBot="1">
      <c r="B41" s="145"/>
      <c r="C41" s="34" t="s">
        <v>152</v>
      </c>
      <c r="D41" s="34" t="s">
        <v>303</v>
      </c>
      <c r="E41" s="34" t="s">
        <v>152</v>
      </c>
      <c r="F41" s="34" t="s">
        <v>303</v>
      </c>
      <c r="G41" s="34" t="s">
        <v>152</v>
      </c>
      <c r="H41" s="34" t="s">
        <v>303</v>
      </c>
      <c r="I41" s="34" t="s">
        <v>152</v>
      </c>
      <c r="J41" s="34" t="s">
        <v>303</v>
      </c>
      <c r="K41" s="34" t="s">
        <v>152</v>
      </c>
      <c r="L41" s="34" t="s">
        <v>303</v>
      </c>
      <c r="M41" s="34" t="s">
        <v>152</v>
      </c>
      <c r="N41" s="34" t="s">
        <v>303</v>
      </c>
      <c r="O41" s="34" t="s">
        <v>152</v>
      </c>
      <c r="P41" s="34" t="s">
        <v>303</v>
      </c>
      <c r="Q41" s="34" t="s">
        <v>152</v>
      </c>
      <c r="R41" s="34" t="s">
        <v>303</v>
      </c>
      <c r="S41" s="3"/>
      <c r="AF41" s="19"/>
      <c r="AG41" s="19"/>
      <c r="AH41" s="19"/>
      <c r="AI41" s="19"/>
      <c r="AJ41" s="19"/>
      <c r="AK41" s="19"/>
      <c r="AL41" s="19"/>
      <c r="AM41" s="19"/>
      <c r="AN41" s="19"/>
      <c r="AO41" s="19"/>
      <c r="AP41" s="19"/>
      <c r="AQ41" s="19"/>
    </row>
    <row r="42" spans="2:43">
      <c r="B42" t="s">
        <v>93</v>
      </c>
      <c r="C42" s="7">
        <v>0</v>
      </c>
      <c r="D42" s="7">
        <v>0</v>
      </c>
      <c r="E42" s="7">
        <v>74</v>
      </c>
      <c r="F42" s="11">
        <v>2</v>
      </c>
      <c r="G42" s="7">
        <v>0</v>
      </c>
      <c r="H42" s="11">
        <v>0</v>
      </c>
      <c r="I42" s="7">
        <v>1</v>
      </c>
      <c r="J42" s="11">
        <v>0</v>
      </c>
      <c r="K42" s="7">
        <v>0</v>
      </c>
      <c r="L42" s="11">
        <v>0</v>
      </c>
      <c r="M42" s="7">
        <v>27</v>
      </c>
      <c r="N42" s="11">
        <v>3</v>
      </c>
      <c r="O42" s="7">
        <v>1</v>
      </c>
      <c r="P42" s="7">
        <v>0</v>
      </c>
      <c r="Q42" s="7">
        <v>103</v>
      </c>
      <c r="R42" s="11">
        <v>5</v>
      </c>
      <c r="S42" s="3"/>
      <c r="AF42" s="19"/>
      <c r="AG42" s="19"/>
      <c r="AH42" s="19"/>
      <c r="AI42" s="19"/>
      <c r="AJ42" s="19"/>
      <c r="AK42" s="19"/>
      <c r="AL42" s="19"/>
      <c r="AM42" s="19"/>
      <c r="AN42" s="19"/>
      <c r="AO42" s="19"/>
      <c r="AP42" s="19"/>
      <c r="AQ42" s="19"/>
    </row>
    <row r="43" spans="2:43">
      <c r="B43" t="s">
        <v>94</v>
      </c>
      <c r="C43" s="7">
        <v>1</v>
      </c>
      <c r="D43" s="7">
        <v>0</v>
      </c>
      <c r="E43" s="7">
        <v>174</v>
      </c>
      <c r="F43" s="11">
        <v>3</v>
      </c>
      <c r="G43" s="7">
        <v>1</v>
      </c>
      <c r="H43" s="11">
        <v>0</v>
      </c>
      <c r="I43" s="7">
        <v>1</v>
      </c>
      <c r="J43" s="11">
        <v>0</v>
      </c>
      <c r="K43" s="7">
        <v>16</v>
      </c>
      <c r="L43" s="11">
        <v>1</v>
      </c>
      <c r="M43" s="7">
        <v>73</v>
      </c>
      <c r="N43" s="11">
        <v>0</v>
      </c>
      <c r="O43" s="7">
        <v>11</v>
      </c>
      <c r="P43" s="7">
        <v>1</v>
      </c>
      <c r="Q43" s="7">
        <v>277</v>
      </c>
      <c r="R43" s="11">
        <v>5</v>
      </c>
      <c r="S43" s="3"/>
      <c r="AF43" s="19"/>
      <c r="AG43" s="19"/>
      <c r="AH43" s="19"/>
      <c r="AI43" s="19"/>
      <c r="AJ43" s="19"/>
      <c r="AK43" s="19"/>
      <c r="AL43" s="19"/>
      <c r="AM43" s="19"/>
      <c r="AN43" s="19"/>
      <c r="AO43" s="19"/>
      <c r="AP43" s="19"/>
      <c r="AQ43" s="19"/>
    </row>
    <row r="44" spans="2:43">
      <c r="B44" t="s">
        <v>95</v>
      </c>
      <c r="C44" s="7">
        <v>20</v>
      </c>
      <c r="D44" s="7">
        <v>0</v>
      </c>
      <c r="E44" s="7">
        <v>208</v>
      </c>
      <c r="F44" s="11">
        <v>6</v>
      </c>
      <c r="G44" s="7">
        <v>11</v>
      </c>
      <c r="H44" s="11">
        <v>1</v>
      </c>
      <c r="I44" s="7">
        <v>3</v>
      </c>
      <c r="J44" s="11">
        <v>0</v>
      </c>
      <c r="K44" s="7">
        <v>72</v>
      </c>
      <c r="L44" s="11">
        <v>0</v>
      </c>
      <c r="M44" s="7">
        <v>63</v>
      </c>
      <c r="N44" s="11">
        <v>0</v>
      </c>
      <c r="O44" s="7">
        <v>13</v>
      </c>
      <c r="P44" s="7">
        <v>0</v>
      </c>
      <c r="Q44" s="7">
        <v>390</v>
      </c>
      <c r="R44" s="11">
        <v>7</v>
      </c>
      <c r="S44" s="3"/>
      <c r="AF44" s="19"/>
      <c r="AG44" s="19"/>
      <c r="AH44" s="19"/>
      <c r="AI44" s="19"/>
      <c r="AJ44" s="19"/>
      <c r="AK44" s="19"/>
      <c r="AL44" s="19"/>
      <c r="AM44" s="19"/>
      <c r="AN44" s="19"/>
      <c r="AO44" s="19"/>
      <c r="AP44" s="19"/>
      <c r="AQ44" s="19"/>
    </row>
    <row r="45" spans="2:43">
      <c r="B45" t="s">
        <v>96</v>
      </c>
      <c r="C45" s="7">
        <v>820</v>
      </c>
      <c r="D45" s="11">
        <v>21</v>
      </c>
      <c r="E45" s="7">
        <v>477</v>
      </c>
      <c r="F45" s="11">
        <v>18</v>
      </c>
      <c r="G45" s="7">
        <v>136</v>
      </c>
      <c r="H45" s="11">
        <v>1</v>
      </c>
      <c r="I45" s="7">
        <v>10</v>
      </c>
      <c r="J45" s="11">
        <v>0</v>
      </c>
      <c r="K45" s="7">
        <v>61</v>
      </c>
      <c r="L45" s="11">
        <v>1</v>
      </c>
      <c r="M45" s="7">
        <v>75</v>
      </c>
      <c r="N45" s="11">
        <v>1</v>
      </c>
      <c r="O45" s="7">
        <v>5</v>
      </c>
      <c r="P45" s="7">
        <v>0</v>
      </c>
      <c r="Q45" s="7">
        <v>1584</v>
      </c>
      <c r="R45" s="11">
        <v>42</v>
      </c>
      <c r="S45" s="3"/>
      <c r="AF45" s="19"/>
      <c r="AG45" s="19"/>
      <c r="AH45" s="19"/>
      <c r="AI45" s="19"/>
      <c r="AJ45" s="19"/>
      <c r="AK45" s="19"/>
      <c r="AL45" s="19"/>
      <c r="AM45" s="19"/>
      <c r="AN45" s="19"/>
      <c r="AO45" s="19"/>
      <c r="AP45" s="19"/>
      <c r="AQ45" s="19"/>
    </row>
    <row r="46" spans="2:43">
      <c r="B46" t="s">
        <v>97</v>
      </c>
      <c r="C46" s="7">
        <v>1133</v>
      </c>
      <c r="D46" s="11">
        <v>20</v>
      </c>
      <c r="E46" s="7">
        <v>416</v>
      </c>
      <c r="F46" s="11">
        <v>12</v>
      </c>
      <c r="G46" s="7">
        <v>164</v>
      </c>
      <c r="H46" s="11">
        <v>5</v>
      </c>
      <c r="I46" s="7">
        <v>8</v>
      </c>
      <c r="J46" s="11">
        <v>1</v>
      </c>
      <c r="K46" s="7">
        <v>58</v>
      </c>
      <c r="L46" s="11">
        <v>0</v>
      </c>
      <c r="M46" s="7">
        <v>86</v>
      </c>
      <c r="N46" s="11">
        <v>0</v>
      </c>
      <c r="O46" s="7">
        <v>1</v>
      </c>
      <c r="P46" s="7">
        <v>1</v>
      </c>
      <c r="Q46" s="7">
        <v>1866</v>
      </c>
      <c r="R46" s="11">
        <v>39</v>
      </c>
      <c r="S46" s="3"/>
      <c r="AF46" s="19"/>
      <c r="AG46" s="19"/>
      <c r="AH46" s="19"/>
      <c r="AI46" s="19"/>
      <c r="AJ46" s="19"/>
      <c r="AK46" s="19"/>
      <c r="AL46" s="19"/>
      <c r="AM46" s="19"/>
      <c r="AN46" s="19"/>
      <c r="AO46" s="19"/>
      <c r="AP46" s="19"/>
      <c r="AQ46" s="19"/>
    </row>
    <row r="47" spans="2:43">
      <c r="B47" t="s">
        <v>98</v>
      </c>
      <c r="C47" s="7">
        <v>867</v>
      </c>
      <c r="D47" s="11">
        <v>20</v>
      </c>
      <c r="E47" s="7">
        <v>242</v>
      </c>
      <c r="F47" s="11">
        <v>5</v>
      </c>
      <c r="G47" s="7">
        <v>118</v>
      </c>
      <c r="H47" s="11">
        <v>5</v>
      </c>
      <c r="I47" s="7">
        <v>2</v>
      </c>
      <c r="J47" s="11">
        <v>0</v>
      </c>
      <c r="K47" s="7">
        <v>48</v>
      </c>
      <c r="L47" s="11">
        <v>0</v>
      </c>
      <c r="M47" s="7">
        <v>67</v>
      </c>
      <c r="N47" s="11">
        <v>1</v>
      </c>
      <c r="O47" s="7">
        <v>1</v>
      </c>
      <c r="P47" s="7">
        <v>0</v>
      </c>
      <c r="Q47" s="7">
        <v>1345</v>
      </c>
      <c r="R47" s="11">
        <v>31</v>
      </c>
      <c r="S47" s="3"/>
      <c r="AF47" s="19"/>
      <c r="AG47" s="19"/>
      <c r="AH47" s="19"/>
      <c r="AI47" s="19"/>
      <c r="AJ47" s="19"/>
      <c r="AK47" s="19"/>
      <c r="AL47" s="19"/>
      <c r="AM47" s="19"/>
      <c r="AN47" s="19"/>
      <c r="AO47" s="19"/>
      <c r="AP47" s="19"/>
      <c r="AQ47" s="19"/>
    </row>
    <row r="48" spans="2:43">
      <c r="B48" t="s">
        <v>99</v>
      </c>
      <c r="C48" s="7">
        <v>600</v>
      </c>
      <c r="D48" s="11">
        <v>10</v>
      </c>
      <c r="E48" s="7">
        <v>156</v>
      </c>
      <c r="F48" s="11">
        <v>4</v>
      </c>
      <c r="G48" s="7">
        <v>89</v>
      </c>
      <c r="H48" s="11">
        <v>3</v>
      </c>
      <c r="I48" s="7">
        <v>3</v>
      </c>
      <c r="J48" s="11">
        <v>0</v>
      </c>
      <c r="K48" s="7">
        <v>54</v>
      </c>
      <c r="L48" s="11">
        <v>0</v>
      </c>
      <c r="M48" s="7">
        <v>43</v>
      </c>
      <c r="N48" s="11">
        <v>0</v>
      </c>
      <c r="O48" s="7">
        <v>0</v>
      </c>
      <c r="P48" s="7">
        <v>0</v>
      </c>
      <c r="Q48" s="7">
        <v>945</v>
      </c>
      <c r="R48" s="11">
        <v>17</v>
      </c>
      <c r="S48" s="3"/>
      <c r="AF48" s="19"/>
      <c r="AG48" s="19"/>
      <c r="AH48" s="19"/>
      <c r="AI48" s="19"/>
      <c r="AJ48" s="19"/>
      <c r="AK48" s="19"/>
      <c r="AL48" s="19"/>
      <c r="AM48" s="19"/>
      <c r="AN48" s="19"/>
      <c r="AO48" s="19"/>
      <c r="AP48" s="19"/>
      <c r="AQ48" s="19"/>
    </row>
    <row r="49" spans="2:43">
      <c r="B49" t="s">
        <v>100</v>
      </c>
      <c r="C49" s="7">
        <v>509</v>
      </c>
      <c r="D49" s="11">
        <v>12</v>
      </c>
      <c r="E49" s="7">
        <v>100</v>
      </c>
      <c r="F49" s="11">
        <v>3</v>
      </c>
      <c r="G49" s="7">
        <v>66</v>
      </c>
      <c r="H49" s="11">
        <v>2</v>
      </c>
      <c r="I49" s="7">
        <v>2</v>
      </c>
      <c r="J49" s="11">
        <v>0</v>
      </c>
      <c r="K49" s="7">
        <v>49</v>
      </c>
      <c r="L49" s="11">
        <v>0</v>
      </c>
      <c r="M49" s="7">
        <v>47</v>
      </c>
      <c r="N49" s="11">
        <v>0</v>
      </c>
      <c r="O49" s="7">
        <v>1</v>
      </c>
      <c r="P49" s="7">
        <v>0</v>
      </c>
      <c r="Q49" s="7">
        <v>774</v>
      </c>
      <c r="R49" s="11">
        <v>17</v>
      </c>
      <c r="S49" s="3"/>
      <c r="AF49" s="19"/>
      <c r="AG49" s="19"/>
      <c r="AH49" s="19"/>
      <c r="AI49" s="19"/>
      <c r="AJ49" s="19"/>
      <c r="AK49" s="19"/>
      <c r="AL49" s="19"/>
      <c r="AM49" s="19"/>
      <c r="AN49" s="19"/>
      <c r="AO49" s="19"/>
      <c r="AP49" s="19"/>
      <c r="AQ49" s="19"/>
    </row>
    <row r="50" spans="2:43">
      <c r="B50" t="s">
        <v>102</v>
      </c>
      <c r="C50" s="7">
        <v>494</v>
      </c>
      <c r="D50" s="11">
        <v>14</v>
      </c>
      <c r="E50" s="7">
        <v>84</v>
      </c>
      <c r="F50" s="11">
        <v>3</v>
      </c>
      <c r="G50" s="7">
        <v>83</v>
      </c>
      <c r="H50" s="11">
        <v>6</v>
      </c>
      <c r="I50" s="7">
        <v>8</v>
      </c>
      <c r="J50" s="11">
        <v>0</v>
      </c>
      <c r="K50" s="7">
        <v>69</v>
      </c>
      <c r="L50" s="11">
        <v>0</v>
      </c>
      <c r="M50" s="7">
        <v>37</v>
      </c>
      <c r="N50" s="11">
        <v>2</v>
      </c>
      <c r="O50" s="7">
        <v>2</v>
      </c>
      <c r="P50" s="7">
        <v>0</v>
      </c>
      <c r="Q50" s="7">
        <v>777</v>
      </c>
      <c r="R50" s="11">
        <v>25</v>
      </c>
      <c r="S50" s="3"/>
      <c r="AF50" s="19"/>
      <c r="AG50" s="19"/>
      <c r="AH50" s="19"/>
      <c r="AI50" s="19"/>
      <c r="AJ50" s="19"/>
      <c r="AK50" s="19"/>
      <c r="AL50" s="19"/>
      <c r="AM50" s="19"/>
      <c r="AN50" s="19"/>
      <c r="AO50" s="19"/>
      <c r="AP50" s="19"/>
      <c r="AQ50" s="19"/>
    </row>
    <row r="51" spans="2:43">
      <c r="B51" t="s">
        <v>103</v>
      </c>
      <c r="C51" s="7">
        <v>515</v>
      </c>
      <c r="D51" s="11">
        <v>13</v>
      </c>
      <c r="E51" s="7">
        <v>94</v>
      </c>
      <c r="F51" s="11">
        <v>4</v>
      </c>
      <c r="G51" s="7">
        <v>133</v>
      </c>
      <c r="H51" s="11">
        <v>8</v>
      </c>
      <c r="I51" s="7">
        <v>9</v>
      </c>
      <c r="J51" s="11">
        <v>1</v>
      </c>
      <c r="K51" s="7">
        <v>65</v>
      </c>
      <c r="L51" s="11">
        <v>0</v>
      </c>
      <c r="M51" s="7">
        <v>37</v>
      </c>
      <c r="N51" s="11">
        <v>4</v>
      </c>
      <c r="O51" s="7">
        <v>3</v>
      </c>
      <c r="P51" s="7">
        <v>0</v>
      </c>
      <c r="Q51" s="7">
        <v>856</v>
      </c>
      <c r="R51" s="11">
        <v>30</v>
      </c>
      <c r="S51" s="3"/>
      <c r="AF51" s="19"/>
      <c r="AG51" s="19"/>
      <c r="AH51" s="19"/>
      <c r="AI51" s="19"/>
      <c r="AJ51" s="19"/>
      <c r="AK51" s="19"/>
      <c r="AL51" s="19"/>
      <c r="AM51" s="19"/>
      <c r="AN51" s="19"/>
      <c r="AO51" s="19"/>
      <c r="AP51" s="19"/>
      <c r="AQ51" s="19"/>
    </row>
    <row r="52" spans="2:43">
      <c r="B52" t="s">
        <v>104</v>
      </c>
      <c r="C52" s="7">
        <v>446</v>
      </c>
      <c r="D52" s="11">
        <v>10</v>
      </c>
      <c r="E52" s="7">
        <v>88</v>
      </c>
      <c r="F52" s="11">
        <v>1</v>
      </c>
      <c r="G52" s="7">
        <v>119</v>
      </c>
      <c r="H52" s="11">
        <v>6</v>
      </c>
      <c r="I52" s="7">
        <v>9</v>
      </c>
      <c r="J52" s="11">
        <v>0</v>
      </c>
      <c r="K52" s="7">
        <v>67</v>
      </c>
      <c r="L52" s="11">
        <v>1</v>
      </c>
      <c r="M52" s="7">
        <v>48</v>
      </c>
      <c r="N52" s="11">
        <v>2</v>
      </c>
      <c r="O52" s="7">
        <v>1</v>
      </c>
      <c r="P52" s="7">
        <v>0</v>
      </c>
      <c r="Q52" s="7">
        <v>778</v>
      </c>
      <c r="R52" s="11">
        <v>20</v>
      </c>
      <c r="S52" s="3"/>
      <c r="AF52" s="19"/>
      <c r="AG52" s="19"/>
      <c r="AH52" s="19"/>
      <c r="AI52" s="19"/>
      <c r="AJ52" s="19"/>
      <c r="AK52" s="19"/>
      <c r="AL52" s="19"/>
      <c r="AM52" s="19"/>
      <c r="AN52" s="19"/>
      <c r="AO52" s="19"/>
      <c r="AP52" s="19"/>
      <c r="AQ52" s="19"/>
    </row>
    <row r="53" spans="2:43">
      <c r="B53" t="s">
        <v>105</v>
      </c>
      <c r="C53" s="7">
        <v>412</v>
      </c>
      <c r="D53" s="11">
        <v>5</v>
      </c>
      <c r="E53" s="7">
        <v>80</v>
      </c>
      <c r="F53" s="11">
        <v>5</v>
      </c>
      <c r="G53" s="7">
        <v>94</v>
      </c>
      <c r="H53" s="11">
        <v>6</v>
      </c>
      <c r="I53" s="7">
        <v>7</v>
      </c>
      <c r="J53" s="11">
        <v>0</v>
      </c>
      <c r="K53" s="7">
        <v>45</v>
      </c>
      <c r="L53" s="11">
        <v>0</v>
      </c>
      <c r="M53" s="7">
        <v>39</v>
      </c>
      <c r="N53" s="11">
        <v>1</v>
      </c>
      <c r="O53" s="7">
        <v>1</v>
      </c>
      <c r="P53" s="7">
        <v>0</v>
      </c>
      <c r="Q53" s="7">
        <v>678</v>
      </c>
      <c r="R53" s="11">
        <v>17</v>
      </c>
      <c r="S53" s="3"/>
    </row>
    <row r="54" spans="2:43">
      <c r="B54" t="s">
        <v>106</v>
      </c>
      <c r="C54" s="7">
        <v>353</v>
      </c>
      <c r="D54" s="11">
        <v>11</v>
      </c>
      <c r="E54" s="7">
        <v>72</v>
      </c>
      <c r="F54" s="11">
        <v>2</v>
      </c>
      <c r="G54" s="7">
        <v>60</v>
      </c>
      <c r="H54" s="11">
        <v>3</v>
      </c>
      <c r="I54" s="7">
        <v>1</v>
      </c>
      <c r="J54" s="11">
        <v>0</v>
      </c>
      <c r="K54" s="7">
        <v>46</v>
      </c>
      <c r="L54" s="11">
        <v>1</v>
      </c>
      <c r="M54" s="7">
        <v>44</v>
      </c>
      <c r="N54" s="11">
        <v>4</v>
      </c>
      <c r="O54" s="7">
        <v>2</v>
      </c>
      <c r="P54" s="7">
        <v>0</v>
      </c>
      <c r="Q54" s="7">
        <v>578</v>
      </c>
      <c r="R54" s="11">
        <v>21</v>
      </c>
      <c r="S54" s="3"/>
    </row>
    <row r="55" spans="2:43">
      <c r="B55" t="s">
        <v>107</v>
      </c>
      <c r="C55" s="7">
        <v>253</v>
      </c>
      <c r="D55" s="11">
        <v>6</v>
      </c>
      <c r="E55" s="7">
        <v>62</v>
      </c>
      <c r="F55" s="11">
        <v>2</v>
      </c>
      <c r="G55" s="7">
        <v>27</v>
      </c>
      <c r="H55" s="11">
        <v>3</v>
      </c>
      <c r="I55" s="7">
        <v>2</v>
      </c>
      <c r="J55" s="11">
        <v>0</v>
      </c>
      <c r="K55" s="7">
        <v>27</v>
      </c>
      <c r="L55" s="11">
        <v>0</v>
      </c>
      <c r="M55" s="7">
        <v>27</v>
      </c>
      <c r="N55" s="11">
        <v>2</v>
      </c>
      <c r="O55" s="7">
        <v>1</v>
      </c>
      <c r="P55" s="7">
        <v>0</v>
      </c>
      <c r="Q55" s="7">
        <v>399</v>
      </c>
      <c r="R55" s="11">
        <v>13</v>
      </c>
      <c r="S55" s="3"/>
    </row>
    <row r="56" spans="2:43">
      <c r="B56" t="s">
        <v>108</v>
      </c>
      <c r="C56" s="7">
        <v>192</v>
      </c>
      <c r="D56" s="11">
        <v>7</v>
      </c>
      <c r="E56" s="7">
        <v>41</v>
      </c>
      <c r="F56" s="11">
        <v>1</v>
      </c>
      <c r="G56" s="7">
        <v>6</v>
      </c>
      <c r="H56" s="11">
        <v>0</v>
      </c>
      <c r="I56" s="7">
        <v>2</v>
      </c>
      <c r="J56" s="11">
        <v>0</v>
      </c>
      <c r="K56" s="7">
        <v>17</v>
      </c>
      <c r="L56" s="11">
        <v>1</v>
      </c>
      <c r="M56" s="7">
        <v>27</v>
      </c>
      <c r="N56" s="11">
        <v>1</v>
      </c>
      <c r="O56" s="7">
        <v>1</v>
      </c>
      <c r="P56" s="7">
        <v>0</v>
      </c>
      <c r="Q56" s="7">
        <v>286</v>
      </c>
      <c r="R56" s="11">
        <v>10</v>
      </c>
      <c r="S56" s="3"/>
    </row>
    <row r="57" spans="2:43">
      <c r="B57" t="s">
        <v>109</v>
      </c>
      <c r="C57" s="7">
        <v>170</v>
      </c>
      <c r="D57" s="11">
        <v>2</v>
      </c>
      <c r="E57" s="7">
        <v>26</v>
      </c>
      <c r="F57" s="11">
        <v>1</v>
      </c>
      <c r="G57" s="7">
        <v>9</v>
      </c>
      <c r="H57" s="11">
        <v>0</v>
      </c>
      <c r="I57" s="7">
        <v>0</v>
      </c>
      <c r="J57" s="11">
        <v>0</v>
      </c>
      <c r="K57" s="7">
        <v>2</v>
      </c>
      <c r="L57" s="11">
        <v>0</v>
      </c>
      <c r="M57" s="7">
        <v>20</v>
      </c>
      <c r="N57" s="11">
        <v>2</v>
      </c>
      <c r="O57" s="7">
        <v>6</v>
      </c>
      <c r="P57" s="7">
        <v>0</v>
      </c>
      <c r="Q57" s="7">
        <v>233</v>
      </c>
      <c r="R57" s="11">
        <v>5</v>
      </c>
      <c r="S57" s="3"/>
    </row>
    <row r="58" spans="2:43">
      <c r="B58" t="s">
        <v>110</v>
      </c>
      <c r="C58" s="7">
        <v>224</v>
      </c>
      <c r="D58" s="11">
        <v>12</v>
      </c>
      <c r="E58" s="7">
        <v>49</v>
      </c>
      <c r="F58" s="11">
        <v>5</v>
      </c>
      <c r="G58" s="7">
        <v>3</v>
      </c>
      <c r="H58" s="11">
        <v>1</v>
      </c>
      <c r="I58" s="7">
        <v>0</v>
      </c>
      <c r="J58" s="11">
        <v>0</v>
      </c>
      <c r="K58" s="7">
        <v>5</v>
      </c>
      <c r="L58" s="11">
        <v>0</v>
      </c>
      <c r="M58" s="7">
        <v>39</v>
      </c>
      <c r="N58" s="11">
        <v>2</v>
      </c>
      <c r="O58" s="7">
        <v>13</v>
      </c>
      <c r="P58" s="7">
        <v>2</v>
      </c>
      <c r="Q58" s="7">
        <v>333</v>
      </c>
      <c r="R58" s="11">
        <v>22</v>
      </c>
      <c r="S58" s="3"/>
    </row>
    <row r="59" spans="2:43">
      <c r="B59" t="s">
        <v>111</v>
      </c>
      <c r="C59" s="7">
        <v>40</v>
      </c>
      <c r="D59" s="7">
        <v>2</v>
      </c>
      <c r="E59" s="7">
        <v>134</v>
      </c>
      <c r="F59" s="11">
        <v>0</v>
      </c>
      <c r="G59" s="7">
        <v>16</v>
      </c>
      <c r="H59" s="11">
        <v>0</v>
      </c>
      <c r="I59" s="7">
        <v>2</v>
      </c>
      <c r="J59" s="11">
        <v>0</v>
      </c>
      <c r="K59" s="7">
        <v>28</v>
      </c>
      <c r="L59" s="11">
        <v>0</v>
      </c>
      <c r="M59" s="7">
        <v>33</v>
      </c>
      <c r="N59" s="11">
        <v>0</v>
      </c>
      <c r="O59" s="7">
        <v>1</v>
      </c>
      <c r="P59" s="7">
        <v>0</v>
      </c>
      <c r="Q59" s="7">
        <v>254</v>
      </c>
      <c r="R59" s="11">
        <v>2</v>
      </c>
      <c r="S59" s="3"/>
    </row>
    <row r="60" spans="2:43" ht="13.5" thickBot="1">
      <c r="B60" s="35" t="s">
        <v>112</v>
      </c>
      <c r="C60" s="36">
        <f>SUM(C42:C59)</f>
        <v>7049</v>
      </c>
      <c r="D60" s="36">
        <f t="shared" ref="D60:R60" si="5">SUM(D42:D59)</f>
        <v>165</v>
      </c>
      <c r="E60" s="36">
        <f t="shared" si="5"/>
        <v>2577</v>
      </c>
      <c r="F60" s="36">
        <f t="shared" si="5"/>
        <v>77</v>
      </c>
      <c r="G60" s="36">
        <f t="shared" si="5"/>
        <v>1135</v>
      </c>
      <c r="H60" s="36">
        <f t="shared" si="5"/>
        <v>50</v>
      </c>
      <c r="I60" s="36">
        <f t="shared" si="5"/>
        <v>70</v>
      </c>
      <c r="J60" s="36">
        <f t="shared" si="5"/>
        <v>2</v>
      </c>
      <c r="K60" s="36">
        <f t="shared" si="5"/>
        <v>729</v>
      </c>
      <c r="L60" s="36">
        <f t="shared" si="5"/>
        <v>5</v>
      </c>
      <c r="M60" s="36">
        <f t="shared" si="5"/>
        <v>832</v>
      </c>
      <c r="N60" s="36">
        <f t="shared" si="5"/>
        <v>25</v>
      </c>
      <c r="O60" s="36">
        <f t="shared" si="5"/>
        <v>64</v>
      </c>
      <c r="P60" s="36">
        <f t="shared" si="5"/>
        <v>4</v>
      </c>
      <c r="Q60" s="36">
        <f t="shared" si="5"/>
        <v>12456</v>
      </c>
      <c r="R60" s="36">
        <f t="shared" si="5"/>
        <v>328</v>
      </c>
      <c r="S60" s="3"/>
    </row>
    <row r="62" spans="2:43">
      <c r="B62" t="s">
        <v>130</v>
      </c>
      <c r="C62" s="20" t="s">
        <v>336</v>
      </c>
    </row>
    <row r="63" spans="2:43">
      <c r="C63" t="s">
        <v>131</v>
      </c>
    </row>
    <row r="67" spans="3:18">
      <c r="C67" s="7"/>
      <c r="D67" s="11"/>
      <c r="E67" s="7"/>
      <c r="F67" s="11"/>
      <c r="G67" s="7"/>
      <c r="H67" s="11"/>
      <c r="I67" s="7"/>
      <c r="J67" s="11"/>
      <c r="K67" s="7"/>
      <c r="L67" s="11"/>
      <c r="M67" s="7"/>
      <c r="N67" s="11"/>
      <c r="O67" s="7"/>
      <c r="P67" s="11"/>
      <c r="Q67" s="7"/>
      <c r="R67" s="11"/>
    </row>
    <row r="68" spans="3:18">
      <c r="C68" s="7"/>
      <c r="D68" s="11"/>
      <c r="E68" s="7"/>
      <c r="F68" s="11"/>
      <c r="G68" s="7"/>
      <c r="H68" s="11"/>
      <c r="I68" s="7"/>
      <c r="J68" s="11"/>
      <c r="K68" s="7"/>
      <c r="L68" s="11"/>
      <c r="M68" s="7"/>
      <c r="N68" s="11"/>
      <c r="O68" s="7"/>
      <c r="P68" s="11"/>
      <c r="Q68" s="7"/>
      <c r="R68" s="11"/>
    </row>
    <row r="69" spans="3:18">
      <c r="C69" s="7"/>
      <c r="D69" s="11"/>
      <c r="E69" s="7"/>
      <c r="F69" s="11"/>
      <c r="G69" s="7"/>
      <c r="H69" s="11"/>
      <c r="I69" s="7"/>
      <c r="J69" s="11"/>
      <c r="K69" s="7"/>
      <c r="L69" s="11"/>
      <c r="M69" s="7"/>
      <c r="N69" s="11"/>
      <c r="O69" s="7"/>
      <c r="P69" s="11"/>
      <c r="Q69" s="7"/>
      <c r="R69" s="11"/>
    </row>
    <row r="70" spans="3:18">
      <c r="C70" s="7"/>
      <c r="D70" s="11"/>
      <c r="E70" s="7"/>
      <c r="F70" s="11"/>
      <c r="G70" s="7"/>
      <c r="H70" s="11"/>
      <c r="I70" s="7"/>
      <c r="J70" s="11"/>
      <c r="K70" s="7"/>
      <c r="L70" s="11"/>
      <c r="M70" s="7"/>
      <c r="N70" s="11"/>
      <c r="O70" s="7"/>
      <c r="P70" s="11"/>
      <c r="Q70" s="7"/>
      <c r="R70" s="11"/>
    </row>
    <row r="71" spans="3:18">
      <c r="C71" s="7"/>
      <c r="D71" s="11"/>
      <c r="E71" s="7"/>
      <c r="F71" s="11"/>
      <c r="G71" s="7"/>
      <c r="H71" s="11"/>
      <c r="I71" s="7"/>
      <c r="J71" s="11"/>
      <c r="K71" s="7"/>
      <c r="L71" s="11"/>
      <c r="M71" s="7"/>
      <c r="N71" s="11"/>
      <c r="O71" s="7"/>
      <c r="P71" s="11"/>
      <c r="Q71" s="7"/>
      <c r="R71" s="11"/>
    </row>
    <row r="72" spans="3:18">
      <c r="C72" s="7"/>
      <c r="D72" s="11"/>
      <c r="E72" s="7"/>
      <c r="F72" s="11"/>
      <c r="G72" s="7"/>
      <c r="H72" s="11"/>
      <c r="I72" s="7"/>
      <c r="J72" s="11"/>
      <c r="K72" s="7"/>
      <c r="L72" s="11"/>
      <c r="M72" s="7"/>
      <c r="N72" s="11"/>
      <c r="O72" s="7"/>
      <c r="P72" s="11"/>
      <c r="Q72" s="7"/>
      <c r="R72" s="11"/>
    </row>
    <row r="73" spans="3:18">
      <c r="C73" s="7"/>
      <c r="D73" s="11"/>
      <c r="E73" s="7"/>
      <c r="F73" s="11"/>
      <c r="G73" s="7"/>
      <c r="H73" s="11"/>
      <c r="I73" s="7"/>
      <c r="J73" s="11"/>
      <c r="K73" s="7"/>
      <c r="L73" s="11"/>
      <c r="M73" s="7"/>
      <c r="N73" s="11"/>
      <c r="O73" s="7"/>
      <c r="P73" s="11"/>
      <c r="Q73" s="7"/>
      <c r="R73" s="11"/>
    </row>
    <row r="74" spans="3:18">
      <c r="C74" s="7"/>
      <c r="D74" s="11"/>
      <c r="E74" s="7"/>
      <c r="F74" s="11"/>
      <c r="G74" s="7"/>
      <c r="H74" s="11"/>
      <c r="I74" s="7"/>
      <c r="J74" s="11"/>
      <c r="K74" s="7"/>
      <c r="L74" s="11"/>
      <c r="M74" s="7"/>
      <c r="N74" s="11"/>
      <c r="O74" s="7"/>
      <c r="P74" s="11"/>
      <c r="Q74" s="7"/>
      <c r="R74" s="11"/>
    </row>
    <row r="75" spans="3:18">
      <c r="C75" s="7"/>
      <c r="D75" s="11"/>
      <c r="E75" s="7"/>
      <c r="F75" s="11"/>
      <c r="G75" s="7"/>
      <c r="H75" s="11"/>
      <c r="I75" s="7"/>
      <c r="J75" s="11"/>
      <c r="K75" s="7"/>
      <c r="L75" s="11"/>
      <c r="M75" s="7"/>
      <c r="N75" s="11"/>
      <c r="O75" s="7"/>
      <c r="P75" s="11"/>
      <c r="Q75" s="7"/>
      <c r="R75" s="11"/>
    </row>
    <row r="76" spans="3:18">
      <c r="C76" s="7"/>
      <c r="D76" s="11"/>
      <c r="E76" s="7"/>
      <c r="F76" s="11"/>
      <c r="G76" s="7"/>
      <c r="H76" s="11"/>
      <c r="I76" s="7"/>
      <c r="J76" s="11"/>
      <c r="K76" s="7"/>
      <c r="L76" s="11"/>
      <c r="M76" s="7"/>
      <c r="N76" s="11"/>
      <c r="O76" s="7"/>
      <c r="P76" s="11"/>
      <c r="Q76" s="7"/>
      <c r="R76" s="11"/>
    </row>
    <row r="77" spans="3:18">
      <c r="C77" s="7"/>
      <c r="D77" s="11"/>
      <c r="E77" s="7"/>
      <c r="F77" s="11"/>
      <c r="G77" s="7"/>
      <c r="H77" s="11"/>
      <c r="I77" s="7"/>
      <c r="J77" s="11"/>
      <c r="K77" s="7"/>
      <c r="L77" s="11"/>
      <c r="M77" s="7"/>
      <c r="N77" s="11"/>
      <c r="O77" s="7"/>
      <c r="P77" s="11"/>
      <c r="Q77" s="7"/>
      <c r="R77" s="11"/>
    </row>
    <row r="78" spans="3:18">
      <c r="C78" s="7"/>
      <c r="D78" s="11"/>
      <c r="E78" s="7"/>
      <c r="F78" s="11"/>
      <c r="G78" s="7"/>
      <c r="H78" s="11"/>
      <c r="I78" s="7"/>
      <c r="J78" s="11"/>
      <c r="K78" s="7"/>
      <c r="L78" s="11"/>
      <c r="M78" s="7"/>
      <c r="N78" s="11"/>
      <c r="O78" s="7"/>
      <c r="P78" s="11"/>
      <c r="Q78" s="7"/>
      <c r="R78" s="11"/>
    </row>
    <row r="79" spans="3:18">
      <c r="C79" s="7"/>
      <c r="D79" s="11"/>
      <c r="E79" s="7"/>
      <c r="F79" s="11"/>
      <c r="G79" s="7"/>
      <c r="H79" s="11"/>
      <c r="I79" s="7"/>
      <c r="J79" s="11"/>
      <c r="K79" s="7"/>
      <c r="L79" s="11"/>
      <c r="M79" s="7"/>
      <c r="N79" s="11"/>
      <c r="O79" s="7"/>
      <c r="P79" s="11"/>
      <c r="Q79" s="7"/>
      <c r="R79" s="11"/>
    </row>
    <row r="80" spans="3:18">
      <c r="C80" s="7"/>
      <c r="D80" s="11"/>
      <c r="E80" s="7"/>
      <c r="F80" s="11"/>
      <c r="G80" s="7"/>
      <c r="H80" s="11"/>
      <c r="I80" s="7"/>
      <c r="J80" s="11"/>
      <c r="K80" s="7"/>
      <c r="L80" s="11"/>
      <c r="M80" s="7"/>
      <c r="N80" s="11"/>
      <c r="O80" s="7"/>
      <c r="P80" s="11"/>
      <c r="Q80" s="7"/>
      <c r="R80" s="11"/>
    </row>
    <row r="81" spans="3:18">
      <c r="C81" s="7"/>
      <c r="D81" s="11"/>
      <c r="E81" s="7"/>
      <c r="F81" s="11"/>
      <c r="G81" s="7"/>
      <c r="H81" s="11"/>
      <c r="I81" s="7"/>
      <c r="J81" s="11"/>
      <c r="K81" s="7"/>
      <c r="L81" s="11"/>
      <c r="M81" s="7"/>
      <c r="N81" s="11"/>
      <c r="O81" s="7"/>
      <c r="P81" s="11"/>
      <c r="Q81" s="7"/>
      <c r="R81" s="11"/>
    </row>
    <row r="82" spans="3:18">
      <c r="C82" s="7"/>
      <c r="D82" s="11"/>
      <c r="E82" s="7"/>
      <c r="F82" s="11"/>
      <c r="G82" s="7"/>
      <c r="H82" s="11"/>
      <c r="I82" s="7"/>
      <c r="J82" s="11"/>
      <c r="K82" s="7"/>
      <c r="L82" s="11"/>
      <c r="M82" s="7"/>
      <c r="N82" s="11"/>
      <c r="O82" s="7"/>
      <c r="P82" s="11"/>
      <c r="Q82" s="7"/>
      <c r="R82" s="11"/>
    </row>
    <row r="83" spans="3:18">
      <c r="C83" s="7"/>
      <c r="D83" s="11"/>
      <c r="E83" s="7"/>
      <c r="F83" s="11"/>
      <c r="G83" s="7"/>
      <c r="H83" s="11"/>
      <c r="I83" s="7"/>
      <c r="J83" s="11"/>
      <c r="K83" s="7"/>
      <c r="L83" s="11"/>
      <c r="M83" s="7"/>
      <c r="N83" s="11"/>
      <c r="O83" s="7"/>
      <c r="P83" s="11"/>
      <c r="Q83" s="7"/>
      <c r="R83" s="11"/>
    </row>
    <row r="84" spans="3:18">
      <c r="C84" s="7"/>
      <c r="D84" s="11"/>
      <c r="E84" s="7"/>
      <c r="F84" s="11"/>
      <c r="G84" s="7"/>
      <c r="H84" s="11"/>
      <c r="I84" s="7"/>
      <c r="J84" s="11"/>
      <c r="K84" s="7"/>
      <c r="L84" s="11"/>
      <c r="M84" s="7"/>
      <c r="N84" s="11"/>
      <c r="O84" s="7"/>
      <c r="P84" s="11"/>
      <c r="Q84" s="7"/>
      <c r="R84" s="11"/>
    </row>
    <row r="85" spans="3:18">
      <c r="C85" s="7"/>
      <c r="D85" s="11"/>
      <c r="E85" s="7"/>
      <c r="F85" s="11"/>
      <c r="G85" s="7"/>
      <c r="H85" s="11"/>
      <c r="I85" s="7"/>
      <c r="J85" s="11"/>
      <c r="K85" s="7"/>
      <c r="L85" s="11"/>
      <c r="M85" s="7"/>
      <c r="N85" s="11"/>
      <c r="O85" s="7"/>
      <c r="P85" s="11"/>
      <c r="Q85" s="7"/>
      <c r="R85" s="11"/>
    </row>
    <row r="86" spans="3:18">
      <c r="C86" s="7"/>
      <c r="D86" s="11"/>
      <c r="E86" s="7"/>
      <c r="F86" s="11"/>
      <c r="G86" s="7"/>
      <c r="H86" s="7"/>
      <c r="I86" s="7"/>
      <c r="J86" s="11"/>
    </row>
    <row r="87" spans="3:18">
      <c r="C87" s="7"/>
      <c r="D87" s="11"/>
      <c r="E87" s="7"/>
      <c r="F87" s="11"/>
      <c r="G87" s="7"/>
      <c r="H87" s="7"/>
      <c r="I87" s="7"/>
      <c r="J87" s="11"/>
    </row>
  </sheetData>
  <mergeCells count="14">
    <mergeCell ref="I7:J7"/>
    <mergeCell ref="K40:L40"/>
    <mergeCell ref="M40:N40"/>
    <mergeCell ref="O40:P40"/>
    <mergeCell ref="Q40:R40"/>
    <mergeCell ref="I40:J40"/>
    <mergeCell ref="B7:B8"/>
    <mergeCell ref="B40:B41"/>
    <mergeCell ref="C7:D7"/>
    <mergeCell ref="E7:F7"/>
    <mergeCell ref="G7:H7"/>
    <mergeCell ref="C40:D40"/>
    <mergeCell ref="E40:F40"/>
    <mergeCell ref="G40:H40"/>
  </mergeCells>
  <phoneticPr fontId="2" type="noConversion"/>
  <hyperlinks>
    <hyperlink ref="G1" location="Contents!A1" display="Return to Contents"/>
  </hyperlinks>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codeName="Sheet23"/>
  <dimension ref="A1:Y94"/>
  <sheetViews>
    <sheetView topLeftCell="A7" workbookViewId="0">
      <selection activeCell="C24" sqref="C24"/>
    </sheetView>
  </sheetViews>
  <sheetFormatPr defaultRowHeight="12.75"/>
  <cols>
    <col min="2" max="2" width="27.42578125" bestFit="1" customWidth="1"/>
  </cols>
  <sheetData>
    <row r="1" spans="2:25">
      <c r="F1" s="24" t="s">
        <v>403</v>
      </c>
    </row>
    <row r="2" spans="2:25">
      <c r="B2" s="4" t="s">
        <v>404</v>
      </c>
    </row>
    <row r="4" spans="2:25" ht="38.25">
      <c r="B4" s="29"/>
      <c r="C4" s="116" t="s">
        <v>45</v>
      </c>
      <c r="D4" s="116" t="s">
        <v>46</v>
      </c>
    </row>
    <row r="5" spans="2:25">
      <c r="B5" s="29"/>
      <c r="C5" s="117"/>
      <c r="D5" s="117"/>
      <c r="E5" s="1"/>
    </row>
    <row r="6" spans="2:25">
      <c r="B6" s="29" t="s">
        <v>301</v>
      </c>
      <c r="C6" s="117">
        <v>0</v>
      </c>
      <c r="D6" s="117">
        <v>0.77463334019999996</v>
      </c>
      <c r="E6" s="1"/>
      <c r="U6" s="19"/>
      <c r="V6" s="19"/>
      <c r="W6" s="19"/>
      <c r="X6" s="19"/>
      <c r="Y6" s="19"/>
    </row>
    <row r="7" spans="2:25">
      <c r="B7" s="29" t="s">
        <v>49</v>
      </c>
      <c r="C7" s="117">
        <v>1.3986013986000001</v>
      </c>
      <c r="D7" s="117">
        <v>2.3755422433</v>
      </c>
      <c r="E7" s="1"/>
      <c r="U7" s="19"/>
      <c r="V7" s="19"/>
      <c r="W7" s="19"/>
      <c r="X7" s="19"/>
      <c r="Y7" s="19"/>
    </row>
    <row r="8" spans="2:25">
      <c r="B8" s="29" t="s">
        <v>47</v>
      </c>
      <c r="C8" s="117">
        <v>1.3986013986000001</v>
      </c>
      <c r="D8" s="117">
        <v>4.4102458169999998</v>
      </c>
      <c r="E8" s="1"/>
      <c r="U8" s="19"/>
      <c r="V8" s="19"/>
      <c r="W8" s="19"/>
      <c r="X8" s="19"/>
      <c r="Y8" s="19"/>
    </row>
    <row r="9" spans="2:25">
      <c r="B9" s="29" t="s">
        <v>48</v>
      </c>
      <c r="C9" s="117">
        <v>2.0979020979</v>
      </c>
      <c r="D9" s="117">
        <v>4.2966329271000001</v>
      </c>
      <c r="E9" s="1"/>
      <c r="U9" s="19"/>
      <c r="V9" s="19"/>
      <c r="W9" s="19"/>
      <c r="X9" s="19"/>
      <c r="Y9" s="19"/>
    </row>
    <row r="10" spans="2:25">
      <c r="B10" s="29" t="s">
        <v>55</v>
      </c>
      <c r="C10" s="117">
        <v>3.1468531468999998</v>
      </c>
      <c r="D10" s="117">
        <v>2.1070026853999999</v>
      </c>
      <c r="E10" s="1"/>
      <c r="Q10" s="20"/>
      <c r="U10" s="19"/>
      <c r="V10" s="19"/>
      <c r="W10" s="19"/>
      <c r="X10" s="19"/>
      <c r="Y10" s="19"/>
    </row>
    <row r="11" spans="2:25">
      <c r="B11" s="29" t="s">
        <v>51</v>
      </c>
      <c r="C11" s="117">
        <v>4.1958041958000001</v>
      </c>
      <c r="D11" s="117">
        <v>3.5529849205000001</v>
      </c>
      <c r="E11" s="1"/>
      <c r="U11" s="19"/>
      <c r="V11" s="19"/>
      <c r="W11" s="19"/>
      <c r="X11" s="19"/>
      <c r="Y11" s="19"/>
    </row>
    <row r="12" spans="2:25">
      <c r="B12" s="29" t="s">
        <v>50</v>
      </c>
      <c r="C12" s="117">
        <v>4.5454545455000002</v>
      </c>
      <c r="D12" s="117">
        <v>3.6149555876999999</v>
      </c>
      <c r="E12" s="1"/>
      <c r="U12" s="19"/>
      <c r="V12" s="19"/>
      <c r="W12" s="19"/>
      <c r="X12" s="19"/>
      <c r="Y12" s="19"/>
    </row>
    <row r="13" spans="2:25">
      <c r="B13" s="29" t="s">
        <v>59</v>
      </c>
      <c r="C13" s="117">
        <v>6.6433566433999998</v>
      </c>
      <c r="D13" s="117">
        <v>4.6271431522000004</v>
      </c>
      <c r="E13" s="1"/>
      <c r="U13" s="19"/>
      <c r="V13" s="19"/>
      <c r="W13" s="19"/>
      <c r="X13" s="19"/>
      <c r="Y13" s="19"/>
    </row>
    <row r="14" spans="2:25">
      <c r="B14" s="29" t="s">
        <v>53</v>
      </c>
      <c r="C14" s="117">
        <v>6.9930069929999998</v>
      </c>
      <c r="D14" s="117">
        <v>1.9417475728</v>
      </c>
      <c r="E14" s="1"/>
      <c r="U14" s="19"/>
      <c r="V14" s="19"/>
      <c r="W14" s="19"/>
      <c r="X14" s="19"/>
      <c r="Y14" s="19"/>
    </row>
    <row r="15" spans="2:25">
      <c r="B15" s="29" t="s">
        <v>56</v>
      </c>
      <c r="C15" s="117">
        <v>9.0909090909000003</v>
      </c>
      <c r="D15" s="117">
        <v>2.4478413551</v>
      </c>
      <c r="E15" s="1"/>
      <c r="U15" s="19"/>
      <c r="V15" s="19"/>
      <c r="W15" s="19"/>
      <c r="X15" s="19"/>
      <c r="Y15" s="19"/>
    </row>
    <row r="16" spans="2:25">
      <c r="B16" s="29" t="s">
        <v>57</v>
      </c>
      <c r="C16" s="117">
        <v>9.4405594405999995</v>
      </c>
      <c r="D16" s="117">
        <v>17.031605039999999</v>
      </c>
      <c r="E16" s="1"/>
      <c r="U16" s="19"/>
      <c r="V16" s="19"/>
      <c r="W16" s="19"/>
      <c r="X16" s="19"/>
      <c r="Y16" s="19"/>
    </row>
    <row r="17" spans="2:25">
      <c r="B17" s="29" t="s">
        <v>61</v>
      </c>
      <c r="C17" s="117">
        <v>9.7902097902000005</v>
      </c>
      <c r="D17" s="117">
        <v>5.7529436066999997</v>
      </c>
      <c r="E17" s="1"/>
      <c r="U17" s="19"/>
      <c r="V17" s="19"/>
      <c r="W17" s="19"/>
      <c r="X17" s="19"/>
      <c r="Y17" s="19"/>
    </row>
    <row r="18" spans="2:25">
      <c r="B18" s="29" t="s">
        <v>60</v>
      </c>
      <c r="C18" s="117">
        <v>9.7902097902000005</v>
      </c>
      <c r="D18" s="117">
        <v>8.3866969634000004</v>
      </c>
      <c r="E18" s="1"/>
      <c r="U18" s="19"/>
      <c r="V18" s="19"/>
      <c r="W18" s="19"/>
      <c r="X18" s="19"/>
      <c r="Y18" s="19"/>
    </row>
    <row r="19" spans="2:25">
      <c r="B19" s="29" t="s">
        <v>62</v>
      </c>
      <c r="C19" s="117">
        <v>9.7902097902000005</v>
      </c>
      <c r="D19" s="117">
        <v>20.26440818</v>
      </c>
      <c r="E19" s="1"/>
      <c r="U19" s="19"/>
      <c r="V19" s="19"/>
      <c r="W19" s="19"/>
      <c r="X19" s="19"/>
      <c r="Y19" s="19"/>
    </row>
    <row r="20" spans="2:25">
      <c r="B20" s="29" t="s">
        <v>52</v>
      </c>
      <c r="C20" s="117">
        <v>10.489510490000001</v>
      </c>
      <c r="D20" s="117">
        <v>8.8308200785000004</v>
      </c>
      <c r="E20" s="1"/>
      <c r="U20" s="19"/>
      <c r="V20" s="19"/>
      <c r="W20" s="19"/>
      <c r="X20" s="19"/>
      <c r="Y20" s="19"/>
    </row>
    <row r="21" spans="2:25">
      <c r="B21" s="29" t="s">
        <v>58</v>
      </c>
      <c r="C21" s="117">
        <v>11.188811189000001</v>
      </c>
      <c r="D21" s="117">
        <v>20.94608552</v>
      </c>
      <c r="E21" s="1"/>
      <c r="U21" s="19"/>
      <c r="V21" s="19"/>
      <c r="W21" s="19"/>
      <c r="X21" s="19"/>
      <c r="Y21" s="19"/>
    </row>
    <row r="22" spans="2:25">
      <c r="B22" s="29" t="s">
        <v>54</v>
      </c>
      <c r="C22" s="117">
        <v>11.888111887999999</v>
      </c>
      <c r="D22" s="117">
        <v>9.6261103077999994</v>
      </c>
      <c r="E22" s="1"/>
      <c r="U22" s="19"/>
      <c r="V22" s="19"/>
      <c r="W22" s="19"/>
      <c r="X22" s="19"/>
      <c r="Y22" s="19"/>
    </row>
    <row r="23" spans="2:25">
      <c r="B23" s="29" t="s">
        <v>66</v>
      </c>
      <c r="C23" s="117">
        <v>27.622377621999998</v>
      </c>
      <c r="D23" s="117">
        <v>16.938649039000001</v>
      </c>
      <c r="E23" s="1"/>
      <c r="U23" s="19"/>
      <c r="V23" s="19"/>
      <c r="W23" s="19"/>
      <c r="X23" s="19"/>
      <c r="Y23" s="19"/>
    </row>
    <row r="24" spans="2:25">
      <c r="B24" s="29" t="s">
        <v>65</v>
      </c>
      <c r="C24" s="117">
        <v>27.972027971999999</v>
      </c>
      <c r="D24" s="117">
        <v>6.4346209460999999</v>
      </c>
      <c r="E24" s="1"/>
      <c r="U24" s="19"/>
      <c r="V24" s="19"/>
      <c r="W24" s="19"/>
      <c r="X24" s="19"/>
      <c r="Y24" s="19"/>
    </row>
    <row r="25" spans="2:25">
      <c r="B25" s="29" t="s">
        <v>63</v>
      </c>
      <c r="C25" s="117">
        <v>30.069930070000002</v>
      </c>
      <c r="D25" s="117">
        <v>9.1613303036999998</v>
      </c>
      <c r="E25" s="1"/>
      <c r="U25" s="19"/>
      <c r="V25" s="19"/>
      <c r="W25" s="19"/>
      <c r="X25" s="19"/>
      <c r="Y25" s="19"/>
    </row>
    <row r="26" spans="2:25">
      <c r="B26" s="29" t="s">
        <v>64</v>
      </c>
      <c r="C26" s="117">
        <v>33.566433566000001</v>
      </c>
      <c r="D26" s="117">
        <v>25.056806444999999</v>
      </c>
      <c r="E26" s="1"/>
      <c r="U26" s="19"/>
      <c r="V26" s="19"/>
      <c r="W26" s="19"/>
      <c r="X26" s="19"/>
      <c r="Y26" s="19"/>
    </row>
    <row r="27" spans="2:25">
      <c r="U27" s="19"/>
      <c r="V27" s="19"/>
      <c r="W27" s="19"/>
      <c r="X27" s="19"/>
      <c r="Y27" s="19"/>
    </row>
    <row r="28" spans="2:25">
      <c r="U28" s="19"/>
      <c r="V28" s="19"/>
      <c r="W28" s="19"/>
      <c r="X28" s="19"/>
      <c r="Y28" s="19"/>
    </row>
    <row r="29" spans="2:25">
      <c r="C29" s="115"/>
      <c r="D29" s="115"/>
      <c r="U29" s="19"/>
      <c r="V29" s="19"/>
      <c r="W29" s="19"/>
      <c r="X29" s="19"/>
      <c r="Y29" s="19"/>
    </row>
    <row r="30" spans="2:25">
      <c r="C30" s="115"/>
      <c r="D30" s="115"/>
      <c r="Q30" s="19"/>
      <c r="R30" s="19"/>
      <c r="S30" s="19"/>
      <c r="T30" s="19"/>
      <c r="U30" s="19"/>
      <c r="V30" s="19"/>
      <c r="W30" s="19"/>
      <c r="X30" s="19"/>
      <c r="Y30" s="19"/>
    </row>
    <row r="31" spans="2:25">
      <c r="Q31" s="19"/>
      <c r="R31" s="19"/>
      <c r="S31" s="19"/>
      <c r="T31" s="19"/>
      <c r="U31" s="19"/>
      <c r="V31" s="19"/>
      <c r="W31" s="19"/>
      <c r="X31" s="19"/>
      <c r="Y31" s="19"/>
    </row>
    <row r="32" spans="2:25">
      <c r="E32" s="19"/>
      <c r="F32" s="19"/>
      <c r="G32" s="19"/>
      <c r="H32" s="19"/>
      <c r="I32" s="19"/>
      <c r="J32" s="19"/>
      <c r="K32" s="19"/>
      <c r="L32" s="19"/>
      <c r="Q32" s="19"/>
      <c r="R32" s="19"/>
      <c r="S32" s="19"/>
      <c r="T32" s="19"/>
      <c r="U32" s="19"/>
      <c r="V32" s="19"/>
      <c r="W32" s="19"/>
      <c r="X32" s="19"/>
      <c r="Y32" s="19"/>
    </row>
    <row r="33" spans="5:25">
      <c r="E33" s="19"/>
      <c r="F33" s="19"/>
      <c r="G33" s="19"/>
      <c r="H33" s="19"/>
      <c r="I33" s="19"/>
      <c r="J33" s="19"/>
      <c r="K33" s="19"/>
      <c r="L33" s="19"/>
      <c r="Q33" s="19"/>
      <c r="R33" s="19"/>
      <c r="S33" s="19"/>
      <c r="T33" s="19"/>
      <c r="U33" s="19"/>
      <c r="V33" s="19"/>
      <c r="W33" s="19"/>
      <c r="X33" s="19"/>
      <c r="Y33" s="19"/>
    </row>
    <row r="34" spans="5:25">
      <c r="E34" s="19"/>
      <c r="F34" s="19"/>
      <c r="G34" s="19"/>
      <c r="H34" s="19"/>
      <c r="I34" s="19"/>
      <c r="J34" s="19"/>
      <c r="K34" s="19"/>
      <c r="L34" s="19"/>
      <c r="Q34" s="19"/>
      <c r="R34" s="19"/>
      <c r="S34" s="19"/>
      <c r="T34" s="19"/>
      <c r="U34" s="19"/>
      <c r="V34" s="19"/>
      <c r="W34" s="19"/>
      <c r="X34" s="19"/>
      <c r="Y34" s="19"/>
    </row>
    <row r="35" spans="5:25">
      <c r="E35" s="19"/>
      <c r="F35" s="19"/>
      <c r="G35" s="19"/>
      <c r="H35" s="19"/>
      <c r="I35" s="19"/>
      <c r="J35" s="19"/>
      <c r="K35" s="19"/>
      <c r="L35" s="19"/>
    </row>
    <row r="36" spans="5:25">
      <c r="E36" s="19"/>
      <c r="F36" s="19"/>
      <c r="G36" s="19"/>
      <c r="H36" s="19"/>
      <c r="I36" s="19"/>
      <c r="J36" s="19"/>
      <c r="K36" s="19"/>
      <c r="L36" s="19"/>
    </row>
    <row r="37" spans="5:25">
      <c r="E37" s="19"/>
      <c r="F37" s="19"/>
      <c r="G37" s="19"/>
      <c r="H37" s="19"/>
      <c r="I37" s="19"/>
      <c r="J37" s="19"/>
      <c r="K37" s="19"/>
      <c r="L37" s="19"/>
    </row>
    <row r="38" spans="5:25">
      <c r="E38" s="19"/>
      <c r="F38" s="19"/>
      <c r="G38" s="19"/>
      <c r="H38" s="19"/>
      <c r="I38" s="19"/>
      <c r="J38" s="19"/>
      <c r="K38" s="19"/>
      <c r="L38" s="19"/>
    </row>
    <row r="39" spans="5:25">
      <c r="E39" s="19"/>
      <c r="F39" s="19"/>
      <c r="G39" s="19"/>
      <c r="H39" s="19"/>
      <c r="I39" s="19"/>
      <c r="J39" s="19"/>
      <c r="K39" s="19"/>
      <c r="L39" s="19"/>
    </row>
    <row r="40" spans="5:25">
      <c r="E40" s="19"/>
      <c r="F40" s="19"/>
      <c r="G40" s="19"/>
      <c r="H40" s="27"/>
      <c r="I40" s="19"/>
      <c r="J40" s="19"/>
      <c r="K40" s="19"/>
      <c r="L40" s="19"/>
    </row>
    <row r="41" spans="5:25">
      <c r="E41" s="19"/>
      <c r="F41" s="19"/>
      <c r="G41" s="19"/>
      <c r="H41" s="27"/>
      <c r="I41" s="19"/>
      <c r="J41" s="19"/>
      <c r="K41" s="19"/>
      <c r="L41" s="19"/>
    </row>
    <row r="42" spans="5:25">
      <c r="E42" s="19"/>
      <c r="F42" s="19"/>
      <c r="G42" s="19"/>
      <c r="H42" s="27"/>
      <c r="I42" s="19"/>
      <c r="J42" s="19"/>
      <c r="K42" s="19"/>
      <c r="L42" s="19"/>
    </row>
    <row r="43" spans="5:25">
      <c r="E43" s="19"/>
      <c r="F43" s="19"/>
      <c r="G43" s="19"/>
      <c r="H43" s="27"/>
      <c r="I43" s="19"/>
      <c r="J43" s="19"/>
      <c r="K43" s="19"/>
      <c r="L43" s="19"/>
    </row>
    <row r="44" spans="5:25">
      <c r="E44" s="19"/>
      <c r="F44" s="19"/>
      <c r="G44" s="19"/>
      <c r="H44" s="27"/>
      <c r="I44" s="19"/>
      <c r="J44" s="19"/>
      <c r="K44" s="19"/>
      <c r="L44" s="19"/>
    </row>
    <row r="45" spans="5:25">
      <c r="E45" s="19"/>
      <c r="F45" s="19"/>
      <c r="G45" s="19"/>
      <c r="H45" s="27"/>
      <c r="I45" s="19"/>
      <c r="J45" s="19"/>
      <c r="K45" s="19"/>
      <c r="L45" s="19"/>
    </row>
    <row r="46" spans="5:25">
      <c r="E46" s="19"/>
      <c r="F46" s="19"/>
      <c r="G46" s="19"/>
      <c r="H46" s="27"/>
      <c r="I46" s="19"/>
      <c r="J46" s="19"/>
      <c r="K46" s="19"/>
      <c r="L46" s="19"/>
    </row>
    <row r="47" spans="5:25">
      <c r="E47" s="19"/>
      <c r="F47" s="19"/>
      <c r="G47" s="19"/>
      <c r="H47" s="27"/>
      <c r="I47" s="19"/>
      <c r="J47" s="19"/>
      <c r="K47" s="19"/>
      <c r="L47" s="19"/>
    </row>
    <row r="48" spans="5:25">
      <c r="E48" s="19"/>
      <c r="F48" s="19"/>
      <c r="G48" s="19"/>
      <c r="H48" s="27"/>
      <c r="I48" s="19"/>
      <c r="J48" s="19"/>
      <c r="K48" s="19"/>
      <c r="L48" s="19"/>
    </row>
    <row r="49" spans="1:12">
      <c r="E49" s="19"/>
      <c r="F49" s="19"/>
      <c r="G49" s="19"/>
      <c r="H49" s="27"/>
      <c r="I49" s="19"/>
      <c r="J49" s="19"/>
      <c r="K49" s="19"/>
      <c r="L49" s="19"/>
    </row>
    <row r="50" spans="1:12">
      <c r="E50" s="19"/>
      <c r="F50" s="19"/>
      <c r="G50" s="19"/>
      <c r="H50" s="27"/>
      <c r="I50" s="19"/>
      <c r="J50" s="19"/>
      <c r="K50" s="19"/>
      <c r="L50" s="19"/>
    </row>
    <row r="51" spans="1:12">
      <c r="A51" s="139" t="s">
        <v>470</v>
      </c>
      <c r="B51" s="140"/>
      <c r="C51" s="140"/>
      <c r="D51" s="140"/>
      <c r="E51" s="140"/>
      <c r="F51" s="140"/>
      <c r="G51" s="140"/>
      <c r="H51" s="142"/>
      <c r="I51" s="140"/>
      <c r="J51" s="140"/>
      <c r="K51" s="19"/>
      <c r="L51" s="19"/>
    </row>
    <row r="52" spans="1:12">
      <c r="A52" s="141" t="s">
        <v>471</v>
      </c>
      <c r="B52" s="140"/>
      <c r="C52" s="140"/>
      <c r="D52" s="140"/>
      <c r="E52" s="140"/>
      <c r="F52" s="140"/>
      <c r="G52" s="140"/>
      <c r="H52" s="142"/>
      <c r="I52" s="140"/>
      <c r="J52" s="140"/>
      <c r="K52" s="19"/>
      <c r="L52" s="19"/>
    </row>
    <row r="53" spans="1:12">
      <c r="A53" s="140"/>
      <c r="B53" s="140"/>
      <c r="C53" s="140"/>
      <c r="D53" s="140"/>
      <c r="E53" s="140"/>
      <c r="F53" s="140"/>
      <c r="G53" s="140"/>
      <c r="H53" s="142"/>
      <c r="I53" s="140"/>
      <c r="J53" s="140"/>
      <c r="K53" s="19"/>
      <c r="L53" s="19"/>
    </row>
    <row r="54" spans="1:12">
      <c r="E54" s="19"/>
      <c r="F54" s="19"/>
      <c r="G54" s="19"/>
      <c r="H54" s="27"/>
      <c r="I54" s="19"/>
      <c r="J54" s="19"/>
      <c r="K54" s="19"/>
      <c r="L54" s="19"/>
    </row>
    <row r="55" spans="1:12">
      <c r="E55" s="19"/>
      <c r="F55" s="19"/>
      <c r="G55" s="19"/>
      <c r="H55" s="27"/>
      <c r="I55" s="19"/>
      <c r="J55" s="19"/>
      <c r="K55" s="19"/>
      <c r="L55" s="19"/>
    </row>
    <row r="56" spans="1:12">
      <c r="E56" s="19"/>
      <c r="F56" s="19"/>
      <c r="G56" s="19"/>
      <c r="H56" s="27"/>
      <c r="I56" s="19"/>
      <c r="J56" s="19"/>
      <c r="K56" s="19"/>
      <c r="L56" s="19"/>
    </row>
    <row r="57" spans="1:12">
      <c r="B57" s="19"/>
      <c r="C57" s="19"/>
      <c r="D57" s="19"/>
      <c r="E57" s="19"/>
      <c r="F57" s="19"/>
      <c r="G57" s="19"/>
      <c r="H57" s="27"/>
      <c r="I57" s="19"/>
      <c r="J57" s="19"/>
      <c r="K57" s="19"/>
      <c r="L57" s="19"/>
    </row>
    <row r="58" spans="1:12">
      <c r="B58" s="19"/>
      <c r="C58" s="19"/>
      <c r="D58" s="19"/>
      <c r="E58" s="19"/>
      <c r="F58" s="19"/>
      <c r="G58" s="19"/>
      <c r="H58" s="27"/>
      <c r="I58" s="19"/>
      <c r="J58" s="19"/>
      <c r="K58" s="19"/>
      <c r="L58" s="19"/>
    </row>
    <row r="59" spans="1:12">
      <c r="B59" s="19"/>
      <c r="C59" s="19"/>
      <c r="D59" s="19"/>
      <c r="E59" s="19"/>
      <c r="F59" s="19"/>
      <c r="G59" s="19"/>
      <c r="H59" s="27"/>
      <c r="I59" s="19"/>
      <c r="J59" s="19"/>
      <c r="K59" s="19"/>
      <c r="L59" s="19"/>
    </row>
    <row r="60" spans="1:12">
      <c r="B60" s="19"/>
      <c r="C60" s="19"/>
      <c r="D60" s="19"/>
      <c r="E60" s="19"/>
      <c r="F60" s="19"/>
      <c r="G60" s="19"/>
      <c r="H60" s="27"/>
      <c r="I60" s="19"/>
      <c r="J60" s="19"/>
      <c r="K60" s="19"/>
      <c r="L60" s="19"/>
    </row>
    <row r="61" spans="1:12">
      <c r="B61" s="19"/>
      <c r="C61" s="19"/>
      <c r="D61" s="19"/>
      <c r="E61" s="19"/>
      <c r="F61" s="19"/>
      <c r="G61" s="19"/>
      <c r="H61" s="27"/>
      <c r="I61" s="19"/>
      <c r="J61" s="19"/>
      <c r="K61" s="19"/>
      <c r="L61" s="19"/>
    </row>
    <row r="62" spans="1:12">
      <c r="B62" s="19"/>
      <c r="C62" s="19"/>
      <c r="D62" s="19"/>
      <c r="E62" s="19"/>
      <c r="F62" s="19"/>
      <c r="G62" s="19"/>
      <c r="H62" s="19"/>
      <c r="I62" s="19"/>
      <c r="J62" s="19"/>
      <c r="K62" s="19"/>
      <c r="L62" s="19"/>
    </row>
    <row r="63" spans="1:12">
      <c r="B63" s="19"/>
      <c r="C63" s="19"/>
      <c r="D63" s="19"/>
      <c r="E63" s="19"/>
      <c r="F63" s="19"/>
      <c r="G63" s="19"/>
      <c r="H63" s="19"/>
      <c r="I63" s="19"/>
      <c r="J63" s="19"/>
      <c r="K63" s="19"/>
      <c r="L63" s="19"/>
    </row>
    <row r="64" spans="1:12">
      <c r="B64" s="19"/>
      <c r="C64" s="19"/>
      <c r="D64" s="19"/>
      <c r="E64" s="19"/>
      <c r="F64" s="19"/>
      <c r="G64" s="19"/>
      <c r="H64" s="19"/>
      <c r="I64" s="19"/>
      <c r="J64" s="19"/>
      <c r="K64" s="19"/>
      <c r="L64" s="19"/>
    </row>
    <row r="65" spans="2:12">
      <c r="B65" s="19"/>
      <c r="C65" s="19"/>
      <c r="D65" s="19"/>
      <c r="E65" s="19"/>
      <c r="F65" s="19"/>
      <c r="G65" s="19"/>
      <c r="H65" s="19"/>
      <c r="I65" s="19"/>
      <c r="J65" s="19"/>
      <c r="K65" s="19"/>
      <c r="L65" s="19"/>
    </row>
    <row r="66" spans="2:12">
      <c r="B66" s="19"/>
      <c r="C66" s="19"/>
      <c r="D66" s="19"/>
      <c r="E66" s="19"/>
      <c r="F66" s="19"/>
      <c r="G66" s="19"/>
      <c r="H66" s="19"/>
      <c r="I66" s="19"/>
      <c r="J66" s="19"/>
      <c r="K66" s="19"/>
      <c r="L66" s="19"/>
    </row>
    <row r="67" spans="2:12">
      <c r="B67" s="19"/>
      <c r="C67" s="19"/>
      <c r="D67" s="19"/>
      <c r="E67" s="19"/>
      <c r="F67" s="19"/>
      <c r="G67" s="19"/>
      <c r="H67" s="19"/>
      <c r="I67" s="19"/>
      <c r="J67" s="19"/>
      <c r="K67" s="19"/>
      <c r="L67" s="19"/>
    </row>
    <row r="68" spans="2:12">
      <c r="B68" s="19"/>
      <c r="C68" s="19"/>
      <c r="D68" s="19"/>
      <c r="E68" s="19"/>
      <c r="F68" s="19"/>
      <c r="G68" s="19"/>
      <c r="H68" s="19"/>
      <c r="I68" s="19"/>
      <c r="J68" s="19"/>
      <c r="K68" s="19"/>
      <c r="L68" s="19"/>
    </row>
    <row r="69" spans="2:12">
      <c r="B69" s="19"/>
      <c r="C69" s="19"/>
      <c r="D69" s="19"/>
      <c r="E69" s="19"/>
      <c r="F69" s="19"/>
      <c r="G69" s="19"/>
      <c r="H69" s="19"/>
      <c r="I69" s="19"/>
      <c r="J69" s="19"/>
      <c r="K69" s="19"/>
      <c r="L69" s="19"/>
    </row>
    <row r="70" spans="2:12">
      <c r="B70" s="19"/>
      <c r="C70" s="19"/>
      <c r="D70" s="19"/>
      <c r="E70" s="19"/>
      <c r="F70" s="19"/>
      <c r="G70" s="19"/>
      <c r="H70" s="19"/>
      <c r="I70" s="19"/>
      <c r="J70" s="19"/>
      <c r="K70" s="19"/>
      <c r="L70" s="19"/>
    </row>
    <row r="71" spans="2:12">
      <c r="B71" s="19"/>
      <c r="C71" s="19"/>
      <c r="D71" s="19"/>
      <c r="E71" s="19"/>
      <c r="F71" s="19"/>
      <c r="G71" s="27"/>
      <c r="H71" s="19"/>
      <c r="I71" s="19"/>
      <c r="J71" s="19"/>
      <c r="K71" s="19"/>
      <c r="L71" s="19"/>
    </row>
    <row r="72" spans="2:12">
      <c r="B72" s="19"/>
      <c r="C72" s="19"/>
      <c r="D72" s="19"/>
      <c r="E72" s="19"/>
      <c r="F72" s="19"/>
      <c r="G72" s="27"/>
      <c r="H72" s="19"/>
      <c r="I72" s="19"/>
      <c r="J72" s="19"/>
      <c r="K72" s="19"/>
      <c r="L72" s="19"/>
    </row>
    <row r="73" spans="2:12">
      <c r="B73" s="19"/>
      <c r="C73" s="19"/>
      <c r="D73" s="19"/>
      <c r="E73" s="19"/>
      <c r="F73" s="19"/>
      <c r="G73" s="27"/>
      <c r="H73" s="19"/>
      <c r="I73" s="19"/>
      <c r="J73" s="19"/>
      <c r="K73" s="19"/>
      <c r="L73" s="19"/>
    </row>
    <row r="74" spans="2:12">
      <c r="B74" s="19"/>
      <c r="C74" s="19"/>
      <c r="D74" s="19"/>
      <c r="E74" s="19"/>
      <c r="F74" s="19"/>
      <c r="G74" s="27"/>
      <c r="H74" s="19"/>
      <c r="I74" s="19"/>
      <c r="J74" s="19"/>
      <c r="K74" s="19"/>
      <c r="L74" s="19"/>
    </row>
    <row r="75" spans="2:12">
      <c r="B75" s="19"/>
      <c r="C75" s="19"/>
      <c r="D75" s="19"/>
      <c r="E75" s="19"/>
      <c r="F75" s="19"/>
      <c r="G75" s="27"/>
      <c r="H75" s="19"/>
      <c r="I75" s="19"/>
      <c r="J75" s="19"/>
      <c r="K75" s="19"/>
      <c r="L75" s="19"/>
    </row>
    <row r="76" spans="2:12">
      <c r="B76" s="19"/>
      <c r="C76" s="19"/>
      <c r="D76" s="19"/>
      <c r="E76" s="19"/>
      <c r="F76" s="19"/>
      <c r="G76" s="27"/>
      <c r="H76" s="19"/>
      <c r="I76" s="19"/>
      <c r="J76" s="19"/>
      <c r="K76" s="19"/>
      <c r="L76" s="19"/>
    </row>
    <row r="77" spans="2:12">
      <c r="B77" s="19"/>
      <c r="C77" s="19"/>
      <c r="D77" s="19"/>
      <c r="E77" s="19"/>
      <c r="F77" s="19"/>
      <c r="G77" s="27"/>
      <c r="H77" s="19"/>
      <c r="I77" s="19"/>
      <c r="J77" s="19"/>
      <c r="K77" s="19"/>
      <c r="L77" s="19"/>
    </row>
    <row r="78" spans="2:12">
      <c r="B78" s="19"/>
      <c r="C78" s="19"/>
      <c r="D78" s="19"/>
      <c r="E78" s="19"/>
      <c r="F78" s="19"/>
      <c r="G78" s="27"/>
      <c r="H78" s="19"/>
      <c r="I78" s="19"/>
      <c r="J78" s="19"/>
      <c r="K78" s="19"/>
      <c r="L78" s="19"/>
    </row>
    <row r="79" spans="2:12">
      <c r="B79" s="19"/>
      <c r="C79" s="19"/>
      <c r="D79" s="19"/>
      <c r="E79" s="19"/>
      <c r="F79" s="19"/>
      <c r="G79" s="27"/>
      <c r="H79" s="19"/>
      <c r="I79" s="19"/>
      <c r="J79" s="19"/>
      <c r="K79" s="19"/>
      <c r="L79" s="19"/>
    </row>
    <row r="80" spans="2:12">
      <c r="B80" s="19"/>
      <c r="C80" s="19"/>
      <c r="D80" s="19"/>
      <c r="E80" s="19"/>
      <c r="F80" s="19"/>
      <c r="G80" s="27"/>
      <c r="H80" s="19"/>
      <c r="I80" s="19"/>
      <c r="J80" s="19"/>
      <c r="K80" s="19"/>
      <c r="L80" s="19"/>
    </row>
    <row r="81" spans="2:12">
      <c r="B81" s="19"/>
      <c r="C81" s="19"/>
      <c r="D81" s="19"/>
      <c r="E81" s="19"/>
      <c r="F81" s="19"/>
      <c r="G81" s="27"/>
      <c r="H81" s="19"/>
      <c r="I81" s="19"/>
      <c r="J81" s="19"/>
      <c r="K81" s="19"/>
      <c r="L81" s="19"/>
    </row>
    <row r="82" spans="2:12">
      <c r="B82" s="19"/>
      <c r="C82" s="19"/>
      <c r="D82" s="19"/>
      <c r="E82" s="19"/>
      <c r="F82" s="19"/>
      <c r="G82" s="27"/>
      <c r="H82" s="19"/>
      <c r="I82" s="19"/>
      <c r="J82" s="19"/>
      <c r="K82" s="19"/>
      <c r="L82" s="19"/>
    </row>
    <row r="83" spans="2:12">
      <c r="B83" s="19"/>
      <c r="C83" s="19"/>
      <c r="D83" s="19"/>
      <c r="E83" s="19"/>
      <c r="F83" s="19"/>
      <c r="G83" s="27"/>
      <c r="H83" s="19"/>
      <c r="I83" s="19"/>
      <c r="J83" s="19"/>
      <c r="K83" s="19"/>
      <c r="L83" s="19"/>
    </row>
    <row r="84" spans="2:12">
      <c r="B84" s="19"/>
      <c r="C84" s="19"/>
      <c r="D84" s="19"/>
      <c r="E84" s="19"/>
      <c r="F84" s="19"/>
      <c r="G84" s="27"/>
      <c r="H84" s="19"/>
      <c r="I84" s="19"/>
      <c r="J84" s="19"/>
      <c r="K84" s="19"/>
      <c r="L84" s="19"/>
    </row>
    <row r="85" spans="2:12">
      <c r="B85" s="19"/>
      <c r="C85" s="19"/>
      <c r="D85" s="19"/>
      <c r="E85" s="19"/>
      <c r="F85" s="19"/>
      <c r="G85" s="27"/>
      <c r="H85" s="19"/>
      <c r="I85" s="19"/>
      <c r="J85" s="19"/>
      <c r="K85" s="19"/>
      <c r="L85" s="19"/>
    </row>
    <row r="86" spans="2:12">
      <c r="B86" s="19"/>
      <c r="C86" s="19"/>
      <c r="D86" s="19"/>
      <c r="E86" s="19"/>
      <c r="F86" s="19"/>
      <c r="G86" s="27"/>
      <c r="H86" s="19"/>
      <c r="I86" s="19"/>
      <c r="J86" s="19"/>
      <c r="K86" s="19"/>
      <c r="L86" s="19"/>
    </row>
    <row r="87" spans="2:12">
      <c r="B87" s="19"/>
      <c r="C87" s="19"/>
      <c r="D87" s="19"/>
      <c r="E87" s="19"/>
      <c r="F87" s="19"/>
      <c r="G87" s="27"/>
      <c r="H87" s="19"/>
      <c r="I87" s="19"/>
      <c r="J87" s="19"/>
      <c r="K87" s="19"/>
      <c r="L87" s="19"/>
    </row>
    <row r="88" spans="2:12">
      <c r="B88" s="19"/>
      <c r="C88" s="19"/>
      <c r="D88" s="19"/>
      <c r="E88" s="19"/>
      <c r="F88" s="19"/>
      <c r="G88" s="27"/>
      <c r="H88" s="19"/>
      <c r="I88" s="19"/>
      <c r="J88" s="19"/>
      <c r="K88" s="19"/>
      <c r="L88" s="19"/>
    </row>
    <row r="89" spans="2:12">
      <c r="B89" s="19"/>
      <c r="C89" s="19"/>
      <c r="D89" s="19"/>
      <c r="E89" s="19"/>
      <c r="F89" s="19"/>
      <c r="G89" s="27"/>
      <c r="H89" s="19"/>
      <c r="I89" s="19"/>
      <c r="J89" s="19"/>
      <c r="K89" s="19"/>
      <c r="L89" s="19"/>
    </row>
    <row r="90" spans="2:12">
      <c r="B90" s="19"/>
      <c r="C90" s="19"/>
      <c r="D90" s="19"/>
      <c r="E90" s="19"/>
      <c r="F90" s="19"/>
      <c r="G90" s="27"/>
      <c r="H90" s="19"/>
      <c r="I90" s="19"/>
      <c r="J90" s="19"/>
      <c r="K90" s="19"/>
      <c r="L90" s="19"/>
    </row>
    <row r="91" spans="2:12">
      <c r="B91" s="19"/>
      <c r="C91" s="19"/>
      <c r="D91" s="19"/>
      <c r="E91" s="19"/>
      <c r="F91" s="19"/>
      <c r="G91" s="27"/>
      <c r="H91" s="19"/>
      <c r="I91" s="19"/>
      <c r="J91" s="19"/>
      <c r="K91" s="19"/>
      <c r="L91" s="19"/>
    </row>
    <row r="92" spans="2:12">
      <c r="B92" s="19"/>
      <c r="C92" s="19"/>
      <c r="D92" s="19"/>
      <c r="E92" s="19"/>
      <c r="F92" s="19"/>
      <c r="G92" s="27"/>
      <c r="H92" s="19"/>
      <c r="I92" s="19"/>
      <c r="J92" s="19"/>
      <c r="K92" s="19"/>
      <c r="L92" s="19"/>
    </row>
    <row r="93" spans="2:12">
      <c r="B93" s="19"/>
      <c r="C93" s="19"/>
      <c r="D93" s="19"/>
      <c r="E93" s="19"/>
      <c r="F93" s="19"/>
      <c r="G93" s="19"/>
      <c r="H93" s="19"/>
      <c r="I93" s="19"/>
      <c r="J93" s="19"/>
      <c r="K93" s="19"/>
      <c r="L93" s="19"/>
    </row>
    <row r="94" spans="2:12">
      <c r="B94" s="19"/>
      <c r="C94" s="19"/>
      <c r="D94" s="19"/>
      <c r="E94" s="19"/>
      <c r="F94" s="19"/>
      <c r="G94" s="19"/>
      <c r="H94" s="19"/>
      <c r="I94" s="19"/>
      <c r="J94" s="19"/>
      <c r="K94" s="19"/>
      <c r="L94" s="19"/>
    </row>
  </sheetData>
  <sortState ref="B6:D26">
    <sortCondition ref="C6:C26"/>
    <sortCondition ref="D6:D26"/>
  </sortState>
  <hyperlinks>
    <hyperlink ref="F1" location="Contents!A1" display="Return to contents"/>
  </hyperlinks>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sheetPr codeName="Sheet25"/>
  <dimension ref="B1:V95"/>
  <sheetViews>
    <sheetView topLeftCell="A13" workbookViewId="0">
      <selection activeCell="D46" sqref="D46"/>
    </sheetView>
  </sheetViews>
  <sheetFormatPr defaultRowHeight="12.75"/>
  <cols>
    <col min="10" max="10" width="10" customWidth="1"/>
  </cols>
  <sheetData>
    <row r="1" spans="2:10">
      <c r="F1" s="24" t="s">
        <v>337</v>
      </c>
    </row>
    <row r="2" spans="2:10">
      <c r="B2" s="4" t="s">
        <v>302</v>
      </c>
    </row>
    <row r="3" spans="2:10">
      <c r="B3" s="4"/>
    </row>
    <row r="4" spans="2:10">
      <c r="B4" s="4" t="s">
        <v>440</v>
      </c>
    </row>
    <row r="5" spans="2:10" ht="13.5" thickBot="1"/>
    <row r="6" spans="2:10">
      <c r="B6" s="146" t="s">
        <v>305</v>
      </c>
      <c r="C6" s="153" t="s">
        <v>453</v>
      </c>
      <c r="D6" s="146"/>
      <c r="E6" s="146"/>
      <c r="F6" s="146"/>
      <c r="G6" s="153" t="s">
        <v>454</v>
      </c>
      <c r="H6" s="146"/>
      <c r="I6" s="146"/>
      <c r="J6" s="146"/>
    </row>
    <row r="7" spans="2:10">
      <c r="B7" s="151"/>
      <c r="C7" s="151" t="s">
        <v>164</v>
      </c>
      <c r="D7" s="151"/>
      <c r="E7" s="151" t="s">
        <v>163</v>
      </c>
      <c r="F7" s="151"/>
      <c r="G7" s="151" t="s">
        <v>303</v>
      </c>
      <c r="H7" s="151"/>
      <c r="I7" s="151" t="s">
        <v>304</v>
      </c>
      <c r="J7" s="151"/>
    </row>
    <row r="8" spans="2:10" ht="13.5" thickBot="1">
      <c r="B8" s="173"/>
      <c r="C8" s="73" t="s">
        <v>185</v>
      </c>
      <c r="D8" s="73" t="s">
        <v>153</v>
      </c>
      <c r="E8" s="73" t="s">
        <v>185</v>
      </c>
      <c r="F8" s="73" t="s">
        <v>153</v>
      </c>
      <c r="G8" s="73" t="s">
        <v>185</v>
      </c>
      <c r="H8" s="73" t="s">
        <v>153</v>
      </c>
      <c r="I8" s="73" t="s">
        <v>185</v>
      </c>
      <c r="J8" s="73" t="s">
        <v>153</v>
      </c>
    </row>
    <row r="9" spans="2:10">
      <c r="B9" s="81"/>
      <c r="G9" s="68"/>
      <c r="H9" s="69"/>
      <c r="I9" s="69"/>
      <c r="J9" s="70"/>
    </row>
    <row r="10" spans="2:10">
      <c r="B10" s="123">
        <v>1980</v>
      </c>
      <c r="C10">
        <v>192</v>
      </c>
      <c r="D10" s="2">
        <v>35.9</v>
      </c>
      <c r="E10">
        <v>1954</v>
      </c>
      <c r="F10" s="2">
        <v>19.100000000000001</v>
      </c>
      <c r="G10" s="51">
        <v>217</v>
      </c>
      <c r="H10" s="125">
        <v>36.200000000000003</v>
      </c>
      <c r="I10" s="17">
        <v>3681</v>
      </c>
      <c r="J10" s="126">
        <v>23.2</v>
      </c>
    </row>
    <row r="11" spans="2:10">
      <c r="B11" s="123">
        <v>1981</v>
      </c>
      <c r="C11">
        <v>199</v>
      </c>
      <c r="D11" s="2">
        <v>34</v>
      </c>
      <c r="E11">
        <v>2005</v>
      </c>
      <c r="F11" s="2">
        <v>19.899999999999999</v>
      </c>
      <c r="G11" s="51">
        <v>241</v>
      </c>
      <c r="H11" s="125">
        <v>36</v>
      </c>
      <c r="I11" s="17">
        <v>3687</v>
      </c>
      <c r="J11" s="126">
        <v>23.8</v>
      </c>
    </row>
    <row r="12" spans="2:10">
      <c r="B12" s="123">
        <v>1982</v>
      </c>
      <c r="C12">
        <v>232</v>
      </c>
      <c r="D12" s="2">
        <v>38.5</v>
      </c>
      <c r="E12">
        <v>2049</v>
      </c>
      <c r="F12" s="2">
        <v>19.2</v>
      </c>
      <c r="G12" s="51">
        <v>267</v>
      </c>
      <c r="H12" s="125">
        <v>39.700000000000003</v>
      </c>
      <c r="I12" s="17">
        <v>3841</v>
      </c>
      <c r="J12" s="126">
        <v>23.7</v>
      </c>
    </row>
    <row r="13" spans="2:10">
      <c r="B13" s="123">
        <v>1983</v>
      </c>
      <c r="C13">
        <v>205</v>
      </c>
      <c r="D13" s="2">
        <v>36.1</v>
      </c>
      <c r="E13">
        <v>2140</v>
      </c>
      <c r="F13" s="2">
        <v>19.5</v>
      </c>
      <c r="G13" s="51">
        <v>241</v>
      </c>
      <c r="H13" s="125">
        <v>37.4</v>
      </c>
      <c r="I13" s="17">
        <v>3818</v>
      </c>
      <c r="J13" s="126">
        <v>23.2</v>
      </c>
    </row>
    <row r="14" spans="2:10">
      <c r="B14" s="123">
        <v>1984</v>
      </c>
      <c r="C14">
        <v>222</v>
      </c>
      <c r="D14" s="2">
        <v>36.299999999999997</v>
      </c>
      <c r="E14">
        <v>2248</v>
      </c>
      <c r="F14" s="2">
        <v>18.8</v>
      </c>
      <c r="G14" s="51">
        <v>249</v>
      </c>
      <c r="H14" s="125">
        <v>37.200000000000003</v>
      </c>
      <c r="I14" s="17">
        <v>3874</v>
      </c>
      <c r="J14" s="126">
        <v>22.1</v>
      </c>
    </row>
    <row r="15" spans="2:10">
      <c r="B15" s="123">
        <v>1985</v>
      </c>
      <c r="C15">
        <v>238</v>
      </c>
      <c r="D15" s="2">
        <v>36.1</v>
      </c>
      <c r="E15">
        <v>2493</v>
      </c>
      <c r="F15" s="2">
        <v>19.3</v>
      </c>
      <c r="G15" s="51">
        <v>274</v>
      </c>
      <c r="H15" s="125">
        <v>36.700000000000003</v>
      </c>
      <c r="I15" s="17">
        <v>4418</v>
      </c>
      <c r="J15" s="126">
        <v>23.4</v>
      </c>
    </row>
    <row r="16" spans="2:10">
      <c r="B16" s="123">
        <v>1986</v>
      </c>
      <c r="C16">
        <v>266</v>
      </c>
      <c r="D16" s="2">
        <v>40.5</v>
      </c>
      <c r="E16">
        <v>2575</v>
      </c>
      <c r="F16" s="2">
        <v>20.100000000000001</v>
      </c>
      <c r="G16" s="51">
        <v>328</v>
      </c>
      <c r="H16" s="125">
        <v>42.8</v>
      </c>
      <c r="I16" s="17">
        <v>4520</v>
      </c>
      <c r="J16" s="126">
        <v>23.9</v>
      </c>
    </row>
    <row r="17" spans="2:10">
      <c r="B17" s="123">
        <v>1987</v>
      </c>
      <c r="C17">
        <v>271</v>
      </c>
      <c r="D17" s="2">
        <v>39.4</v>
      </c>
      <c r="E17">
        <v>2595</v>
      </c>
      <c r="F17" s="2">
        <v>20.5</v>
      </c>
      <c r="G17" s="51">
        <v>329</v>
      </c>
      <c r="H17" s="125">
        <v>41.3</v>
      </c>
      <c r="I17" s="17">
        <v>4498</v>
      </c>
      <c r="J17" s="126">
        <v>24</v>
      </c>
    </row>
    <row r="18" spans="2:10">
      <c r="B18" s="123">
        <v>1988</v>
      </c>
      <c r="C18">
        <v>266</v>
      </c>
      <c r="D18" s="2">
        <v>42.6</v>
      </c>
      <c r="E18">
        <v>2500</v>
      </c>
      <c r="F18" s="2">
        <v>20.9</v>
      </c>
      <c r="G18" s="51">
        <v>318</v>
      </c>
      <c r="H18" s="125">
        <v>43.7</v>
      </c>
      <c r="I18" s="17">
        <v>4246</v>
      </c>
      <c r="J18" s="126">
        <v>24.5</v>
      </c>
    </row>
    <row r="19" spans="2:10">
      <c r="B19" s="123">
        <v>1989</v>
      </c>
      <c r="C19">
        <v>264</v>
      </c>
      <c r="D19" s="2">
        <v>40.6</v>
      </c>
      <c r="E19">
        <v>2364</v>
      </c>
      <c r="F19" s="2">
        <v>20.8</v>
      </c>
      <c r="G19" s="51">
        <v>321</v>
      </c>
      <c r="H19" s="125">
        <v>42.1</v>
      </c>
      <c r="I19" s="17">
        <v>3969</v>
      </c>
      <c r="J19" s="126">
        <v>24</v>
      </c>
    </row>
    <row r="20" spans="2:10">
      <c r="B20" s="123">
        <v>1990</v>
      </c>
      <c r="C20">
        <v>268</v>
      </c>
      <c r="D20" s="2">
        <v>42.1</v>
      </c>
      <c r="E20">
        <v>2716</v>
      </c>
      <c r="F20" s="2">
        <v>22.3</v>
      </c>
      <c r="G20" s="51">
        <v>318</v>
      </c>
      <c r="H20" s="125">
        <v>43.6</v>
      </c>
      <c r="I20" s="17">
        <v>4531</v>
      </c>
      <c r="J20" s="126">
        <v>25.6</v>
      </c>
    </row>
    <row r="21" spans="2:10">
      <c r="B21" s="123">
        <v>1991</v>
      </c>
      <c r="C21">
        <v>225</v>
      </c>
      <c r="D21" s="2">
        <v>40.6</v>
      </c>
      <c r="E21">
        <v>2424</v>
      </c>
      <c r="F21" s="2">
        <v>20.9</v>
      </c>
      <c r="G21" s="51">
        <v>269</v>
      </c>
      <c r="H21" s="125">
        <v>41.4</v>
      </c>
      <c r="I21" s="17">
        <v>3935</v>
      </c>
      <c r="J21" s="126">
        <v>23.5</v>
      </c>
    </row>
    <row r="22" spans="2:10">
      <c r="B22" s="123">
        <v>1992</v>
      </c>
      <c r="C22">
        <v>221</v>
      </c>
      <c r="D22" s="2">
        <v>40.799999999999997</v>
      </c>
      <c r="E22">
        <v>2282</v>
      </c>
      <c r="F22" s="2">
        <v>20.6</v>
      </c>
      <c r="G22" s="51">
        <v>273</v>
      </c>
      <c r="H22" s="125">
        <v>42.3</v>
      </c>
      <c r="I22" s="17">
        <v>3672</v>
      </c>
      <c r="J22" s="126">
        <v>22.8</v>
      </c>
    </row>
    <row r="23" spans="2:10">
      <c r="B23" s="123">
        <v>1993</v>
      </c>
      <c r="C23">
        <v>185</v>
      </c>
      <c r="D23" s="2">
        <v>35.799999999999997</v>
      </c>
      <c r="E23">
        <v>1906</v>
      </c>
      <c r="F23" s="2">
        <v>18.2</v>
      </c>
      <c r="G23" s="51">
        <v>227</v>
      </c>
      <c r="H23" s="125">
        <v>37.799999999999997</v>
      </c>
      <c r="I23" s="17">
        <v>3042</v>
      </c>
      <c r="J23" s="126">
        <v>20.100000000000001</v>
      </c>
    </row>
    <row r="24" spans="2:10">
      <c r="B24" s="123">
        <v>1994</v>
      </c>
      <c r="C24">
        <v>190</v>
      </c>
      <c r="D24" s="2">
        <v>38.299999999999997</v>
      </c>
      <c r="E24">
        <v>2044</v>
      </c>
      <c r="F24" s="2">
        <v>18</v>
      </c>
      <c r="G24" s="51">
        <v>225</v>
      </c>
      <c r="H24" s="125">
        <v>38.799999999999997</v>
      </c>
      <c r="I24" s="17">
        <v>3300</v>
      </c>
      <c r="J24" s="126">
        <v>19.899999999999999</v>
      </c>
    </row>
    <row r="25" spans="2:10">
      <c r="B25" s="123">
        <v>1995</v>
      </c>
      <c r="C25">
        <v>162</v>
      </c>
      <c r="D25" s="2">
        <v>32.299999999999997</v>
      </c>
      <c r="E25">
        <v>2118</v>
      </c>
      <c r="F25" s="2">
        <v>18.100000000000001</v>
      </c>
      <c r="G25" s="51">
        <v>200</v>
      </c>
      <c r="H25" s="125">
        <v>34.4</v>
      </c>
      <c r="I25" s="17">
        <v>3421</v>
      </c>
      <c r="J25" s="126">
        <v>20.3</v>
      </c>
    </row>
    <row r="26" spans="2:10">
      <c r="B26" s="123">
        <v>1996</v>
      </c>
      <c r="C26">
        <v>129</v>
      </c>
      <c r="D26" s="2">
        <v>28.2</v>
      </c>
      <c r="E26">
        <v>1652</v>
      </c>
      <c r="F26" s="2">
        <v>16.3</v>
      </c>
      <c r="G26" s="51">
        <v>148</v>
      </c>
      <c r="H26" s="125">
        <v>28.8</v>
      </c>
      <c r="I26" s="17">
        <v>2664</v>
      </c>
      <c r="J26" s="126">
        <v>18</v>
      </c>
    </row>
    <row r="27" spans="2:10">
      <c r="B27" s="123">
        <v>1997</v>
      </c>
      <c r="C27">
        <v>127</v>
      </c>
      <c r="D27" s="2">
        <v>27.1</v>
      </c>
      <c r="E27">
        <v>1389</v>
      </c>
      <c r="F27" s="2">
        <v>15.5</v>
      </c>
      <c r="G27" s="51">
        <v>147</v>
      </c>
      <c r="H27" s="125">
        <v>27.3</v>
      </c>
      <c r="I27" s="17">
        <v>2317</v>
      </c>
      <c r="J27" s="126">
        <v>17.399999999999999</v>
      </c>
    </row>
    <row r="28" spans="2:10">
      <c r="B28" s="123">
        <v>1998</v>
      </c>
      <c r="C28">
        <v>118</v>
      </c>
      <c r="D28" s="2">
        <v>27.1</v>
      </c>
      <c r="E28">
        <v>1347</v>
      </c>
      <c r="F28" s="2">
        <v>16.2</v>
      </c>
      <c r="G28" s="51">
        <v>142</v>
      </c>
      <c r="H28" s="125">
        <v>28.3</v>
      </c>
      <c r="I28" s="17">
        <v>2233</v>
      </c>
      <c r="J28" s="126">
        <v>18</v>
      </c>
    </row>
    <row r="29" spans="2:10">
      <c r="B29" s="123">
        <v>1999</v>
      </c>
      <c r="C29">
        <v>101</v>
      </c>
      <c r="D29">
        <v>23.3</v>
      </c>
      <c r="E29">
        <v>1147</v>
      </c>
      <c r="F29">
        <v>14.2</v>
      </c>
      <c r="G29" s="51">
        <v>122</v>
      </c>
      <c r="H29" s="125">
        <v>24</v>
      </c>
      <c r="I29" s="17">
        <v>1903</v>
      </c>
      <c r="J29" s="52">
        <v>15.7</v>
      </c>
    </row>
    <row r="30" spans="2:10">
      <c r="B30" s="123">
        <v>2000</v>
      </c>
      <c r="C30">
        <v>98</v>
      </c>
      <c r="D30">
        <v>25.6</v>
      </c>
      <c r="E30">
        <v>1071</v>
      </c>
      <c r="F30">
        <v>14.3</v>
      </c>
      <c r="G30" s="51">
        <v>109</v>
      </c>
      <c r="H30" s="17">
        <v>23.6</v>
      </c>
      <c r="I30" s="17">
        <v>1738</v>
      </c>
      <c r="J30" s="52">
        <v>15.8</v>
      </c>
    </row>
    <row r="31" spans="2:10">
      <c r="B31" s="123">
        <v>2001</v>
      </c>
      <c r="C31">
        <v>103</v>
      </c>
      <c r="D31">
        <v>26.1</v>
      </c>
      <c r="E31">
        <v>1117</v>
      </c>
      <c r="F31">
        <v>13.1</v>
      </c>
      <c r="G31" s="51">
        <v>117</v>
      </c>
      <c r="H31" s="17">
        <v>25.7</v>
      </c>
      <c r="I31" s="17">
        <v>1876</v>
      </c>
      <c r="J31" s="52">
        <v>15.1</v>
      </c>
    </row>
    <row r="32" spans="2:10">
      <c r="B32" s="123">
        <v>2002</v>
      </c>
      <c r="C32">
        <v>96</v>
      </c>
      <c r="D32">
        <v>26.3</v>
      </c>
      <c r="E32">
        <v>1308</v>
      </c>
      <c r="F32">
        <v>13.2</v>
      </c>
      <c r="G32" s="51">
        <v>110</v>
      </c>
      <c r="H32" s="17">
        <v>27.2</v>
      </c>
      <c r="I32" s="17">
        <v>2015</v>
      </c>
      <c r="J32" s="52">
        <v>14.4</v>
      </c>
    </row>
    <row r="33" spans="2:22">
      <c r="B33" s="123">
        <v>2003</v>
      </c>
      <c r="C33">
        <v>125</v>
      </c>
      <c r="D33">
        <v>30.9</v>
      </c>
      <c r="E33">
        <v>1249</v>
      </c>
      <c r="F33">
        <v>12.1</v>
      </c>
      <c r="G33" s="51">
        <v>142</v>
      </c>
      <c r="H33" s="17">
        <v>30.8</v>
      </c>
      <c r="I33" s="17">
        <v>1982</v>
      </c>
      <c r="J33" s="52">
        <v>13.7</v>
      </c>
    </row>
    <row r="34" spans="2:22">
      <c r="B34" s="123">
        <v>2004</v>
      </c>
      <c r="C34">
        <v>115</v>
      </c>
      <c r="D34">
        <v>30.7</v>
      </c>
      <c r="E34">
        <v>1258</v>
      </c>
      <c r="F34">
        <v>12.4</v>
      </c>
      <c r="G34" s="51">
        <v>133</v>
      </c>
      <c r="H34" s="17">
        <v>30.6</v>
      </c>
      <c r="I34" s="17">
        <v>1923</v>
      </c>
      <c r="J34" s="52">
        <v>13.7</v>
      </c>
    </row>
    <row r="35" spans="2:22">
      <c r="B35" s="123">
        <v>2005</v>
      </c>
      <c r="C35">
        <v>100</v>
      </c>
      <c r="D35">
        <v>29.3</v>
      </c>
      <c r="E35">
        <v>1352</v>
      </c>
      <c r="F35">
        <v>12.8</v>
      </c>
      <c r="G35" s="51">
        <v>115</v>
      </c>
      <c r="H35" s="17">
        <v>28.4</v>
      </c>
      <c r="I35" s="17">
        <v>2024</v>
      </c>
      <c r="J35" s="52">
        <v>13.8</v>
      </c>
    </row>
    <row r="36" spans="2:22">
      <c r="B36" s="123">
        <v>2006</v>
      </c>
      <c r="C36">
        <v>100</v>
      </c>
      <c r="D36">
        <v>28.6</v>
      </c>
      <c r="E36">
        <v>1585</v>
      </c>
      <c r="F36">
        <v>14.3</v>
      </c>
      <c r="G36" s="51">
        <v>110</v>
      </c>
      <c r="H36" s="125">
        <v>28</v>
      </c>
      <c r="I36" s="17">
        <v>2404</v>
      </c>
      <c r="J36" s="52">
        <v>15.7</v>
      </c>
    </row>
    <row r="37" spans="2:22">
      <c r="B37" s="123">
        <v>2007</v>
      </c>
      <c r="C37">
        <v>119</v>
      </c>
      <c r="D37">
        <v>31.7</v>
      </c>
      <c r="E37">
        <v>1621</v>
      </c>
      <c r="F37">
        <v>13.8</v>
      </c>
      <c r="G37" s="51">
        <v>130</v>
      </c>
      <c r="H37" s="17">
        <v>30.9</v>
      </c>
      <c r="I37" s="17">
        <v>2408</v>
      </c>
      <c r="J37" s="52">
        <v>14.9</v>
      </c>
    </row>
    <row r="38" spans="2:22">
      <c r="B38" s="123">
        <v>2008</v>
      </c>
      <c r="C38">
        <v>105</v>
      </c>
      <c r="D38">
        <v>31.7</v>
      </c>
      <c r="E38">
        <v>1637</v>
      </c>
      <c r="F38">
        <v>14.3</v>
      </c>
      <c r="G38" s="51">
        <v>121</v>
      </c>
      <c r="H38" s="17">
        <v>33.1</v>
      </c>
      <c r="I38" s="17">
        <v>2381</v>
      </c>
      <c r="J38" s="52">
        <v>15.5</v>
      </c>
    </row>
    <row r="39" spans="2:22">
      <c r="B39" s="123">
        <v>2009</v>
      </c>
      <c r="C39">
        <v>117</v>
      </c>
      <c r="D39">
        <v>34.700000000000003</v>
      </c>
      <c r="E39">
        <v>1540</v>
      </c>
      <c r="F39">
        <v>14.2</v>
      </c>
      <c r="G39" s="51">
        <v>142</v>
      </c>
      <c r="H39" s="125">
        <v>37</v>
      </c>
      <c r="I39" s="17">
        <v>2347</v>
      </c>
      <c r="J39" s="126">
        <v>16</v>
      </c>
    </row>
    <row r="40" spans="2:22">
      <c r="B40" s="123">
        <v>2010</v>
      </c>
      <c r="C40">
        <v>123</v>
      </c>
      <c r="D40">
        <v>36.5</v>
      </c>
      <c r="E40">
        <v>1414</v>
      </c>
      <c r="F40">
        <v>13.4</v>
      </c>
      <c r="G40" s="51">
        <v>144</v>
      </c>
      <c r="H40" s="17">
        <v>38.4</v>
      </c>
      <c r="I40" s="17">
        <v>2119</v>
      </c>
      <c r="J40" s="52">
        <v>15.1</v>
      </c>
    </row>
    <row r="41" spans="2:22">
      <c r="B41" s="123">
        <v>2011</v>
      </c>
      <c r="C41">
        <v>79</v>
      </c>
      <c r="D41">
        <v>30.5</v>
      </c>
      <c r="E41">
        <v>1330</v>
      </c>
      <c r="F41">
        <v>13.9</v>
      </c>
      <c r="G41" s="51">
        <v>87</v>
      </c>
      <c r="H41" s="17">
        <v>30.6</v>
      </c>
      <c r="I41" s="17">
        <v>1901</v>
      </c>
      <c r="J41" s="52">
        <v>15.1</v>
      </c>
    </row>
    <row r="42" spans="2:22">
      <c r="B42" s="123">
        <v>2012</v>
      </c>
      <c r="C42">
        <v>83</v>
      </c>
      <c r="D42">
        <v>31.1</v>
      </c>
      <c r="E42">
        <v>1279</v>
      </c>
      <c r="F42">
        <v>13.7</v>
      </c>
      <c r="G42" s="51">
        <v>103</v>
      </c>
      <c r="H42" s="17">
        <v>33.4</v>
      </c>
      <c r="I42" s="17">
        <v>1814</v>
      </c>
      <c r="J42" s="126">
        <v>15</v>
      </c>
    </row>
    <row r="43" spans="2:22">
      <c r="B43" s="123">
        <v>2013</v>
      </c>
      <c r="C43">
        <v>70</v>
      </c>
      <c r="D43">
        <v>29.4</v>
      </c>
      <c r="E43">
        <v>1185</v>
      </c>
      <c r="F43" s="2">
        <v>13</v>
      </c>
      <c r="G43" s="51">
        <v>76</v>
      </c>
      <c r="H43" s="17">
        <v>30.4</v>
      </c>
      <c r="I43" s="17">
        <v>1666</v>
      </c>
      <c r="J43" s="52">
        <v>14.1</v>
      </c>
    </row>
    <row r="44" spans="2:22">
      <c r="B44" s="123">
        <v>2014</v>
      </c>
      <c r="C44" s="17">
        <v>70</v>
      </c>
      <c r="D44" s="17">
        <v>26.3</v>
      </c>
      <c r="E44" s="17">
        <v>1127</v>
      </c>
      <c r="F44" s="125">
        <v>13</v>
      </c>
      <c r="G44" s="51">
        <v>79</v>
      </c>
      <c r="H44" s="125">
        <v>27</v>
      </c>
      <c r="I44" s="17">
        <v>1565</v>
      </c>
      <c r="J44" s="52">
        <v>13.9</v>
      </c>
    </row>
    <row r="45" spans="2:22">
      <c r="B45" s="123">
        <v>2015</v>
      </c>
      <c r="C45" s="17">
        <v>88</v>
      </c>
      <c r="D45" s="17">
        <v>30.2</v>
      </c>
      <c r="E45" s="17">
        <v>1174</v>
      </c>
      <c r="F45" s="125">
        <v>12.4</v>
      </c>
      <c r="G45" s="51">
        <v>90</v>
      </c>
      <c r="H45" s="125">
        <v>28.2</v>
      </c>
      <c r="I45" s="17">
        <v>1623</v>
      </c>
      <c r="J45" s="52">
        <v>13.2</v>
      </c>
    </row>
    <row r="46" spans="2:22" ht="13.5" thickBot="1">
      <c r="B46" s="131">
        <v>2016</v>
      </c>
      <c r="C46" s="132">
        <v>80</v>
      </c>
      <c r="D46" s="133">
        <v>28</v>
      </c>
      <c r="E46" s="132">
        <v>623</v>
      </c>
      <c r="F46" s="133">
        <v>6.4</v>
      </c>
      <c r="G46" s="134">
        <v>89</v>
      </c>
      <c r="H46" s="133">
        <v>27.1</v>
      </c>
      <c r="I46" s="132">
        <v>863</v>
      </c>
      <c r="J46" s="135">
        <v>6.9</v>
      </c>
      <c r="L46" s="139" t="s">
        <v>467</v>
      </c>
      <c r="M46" s="140"/>
      <c r="N46" s="140"/>
      <c r="O46" s="140"/>
      <c r="P46" s="140"/>
      <c r="Q46" s="140"/>
      <c r="R46" s="140"/>
      <c r="S46" s="140"/>
      <c r="T46" s="140"/>
      <c r="U46" s="140"/>
      <c r="V46" s="140"/>
    </row>
    <row r="47" spans="2:22">
      <c r="B47" s="6"/>
      <c r="L47" s="141" t="s">
        <v>475</v>
      </c>
      <c r="M47" s="140"/>
      <c r="N47" s="140"/>
      <c r="O47" s="140"/>
      <c r="P47" s="140"/>
      <c r="Q47" s="140"/>
      <c r="R47" s="140"/>
      <c r="S47" s="140"/>
      <c r="T47" s="140"/>
      <c r="U47" s="140"/>
      <c r="V47" s="140"/>
    </row>
    <row r="48" spans="2:22">
      <c r="B48" s="4" t="s">
        <v>306</v>
      </c>
    </row>
    <row r="49" spans="2:10">
      <c r="B49" s="4"/>
    </row>
    <row r="50" spans="2:10">
      <c r="B50" s="4" t="s">
        <v>441</v>
      </c>
    </row>
    <row r="51" spans="2:10" ht="13.5" thickBot="1"/>
    <row r="52" spans="2:10">
      <c r="B52" s="146" t="s">
        <v>305</v>
      </c>
      <c r="C52" s="153" t="s">
        <v>455</v>
      </c>
      <c r="D52" s="146"/>
      <c r="E52" s="146"/>
      <c r="F52" s="146"/>
      <c r="G52" s="153" t="s">
        <v>456</v>
      </c>
      <c r="H52" s="146"/>
      <c r="I52" s="146"/>
      <c r="J52" s="146"/>
    </row>
    <row r="53" spans="2:10">
      <c r="B53" s="151"/>
      <c r="C53" s="151" t="s">
        <v>164</v>
      </c>
      <c r="D53" s="151"/>
      <c r="E53" s="151" t="s">
        <v>163</v>
      </c>
      <c r="F53" s="151"/>
      <c r="G53" s="151" t="s">
        <v>303</v>
      </c>
      <c r="H53" s="151"/>
      <c r="I53" s="151" t="s">
        <v>304</v>
      </c>
      <c r="J53" s="151"/>
    </row>
    <row r="54" spans="2:10" ht="13.5" thickBot="1">
      <c r="B54" s="173"/>
      <c r="C54" s="73" t="s">
        <v>185</v>
      </c>
      <c r="D54" s="73" t="s">
        <v>153</v>
      </c>
      <c r="E54" s="73" t="s">
        <v>185</v>
      </c>
      <c r="F54" s="73" t="s">
        <v>153</v>
      </c>
      <c r="G54" s="73" t="s">
        <v>185</v>
      </c>
      <c r="H54" s="73" t="s">
        <v>153</v>
      </c>
      <c r="I54" s="73" t="s">
        <v>185</v>
      </c>
      <c r="J54" s="73" t="s">
        <v>153</v>
      </c>
    </row>
    <row r="55" spans="2:10">
      <c r="B55" s="127"/>
      <c r="G55" s="68"/>
      <c r="H55" s="69"/>
      <c r="I55" s="69"/>
      <c r="J55" s="70"/>
    </row>
    <row r="56" spans="2:10">
      <c r="B56" s="123">
        <v>1980</v>
      </c>
      <c r="C56">
        <v>185</v>
      </c>
      <c r="D56" s="2">
        <v>34.6</v>
      </c>
      <c r="E56">
        <v>1629</v>
      </c>
      <c r="F56" s="2">
        <v>16</v>
      </c>
      <c r="G56" s="51">
        <v>216</v>
      </c>
      <c r="H56" s="125">
        <v>36.1</v>
      </c>
      <c r="I56" s="17">
        <v>3006</v>
      </c>
      <c r="J56" s="126">
        <v>18.899999999999999</v>
      </c>
    </row>
    <row r="57" spans="2:10">
      <c r="B57" s="123">
        <v>1981</v>
      </c>
      <c r="C57">
        <v>183</v>
      </c>
      <c r="D57" s="2">
        <v>31.2</v>
      </c>
      <c r="E57">
        <v>1653</v>
      </c>
      <c r="F57" s="2">
        <v>16.399999999999999</v>
      </c>
      <c r="G57" s="51">
        <v>219</v>
      </c>
      <c r="H57" s="125">
        <v>32.700000000000003</v>
      </c>
      <c r="I57" s="17">
        <v>3084</v>
      </c>
      <c r="J57" s="126">
        <v>19.899999999999999</v>
      </c>
    </row>
    <row r="58" spans="2:10">
      <c r="B58" s="123">
        <v>1982</v>
      </c>
      <c r="C58">
        <v>215</v>
      </c>
      <c r="D58" s="2">
        <v>35.700000000000003</v>
      </c>
      <c r="E58">
        <v>1770</v>
      </c>
      <c r="F58" s="2">
        <v>16.600000000000001</v>
      </c>
      <c r="G58" s="51">
        <v>244</v>
      </c>
      <c r="H58" s="125">
        <v>36.299999999999997</v>
      </c>
      <c r="I58" s="17">
        <v>3257</v>
      </c>
      <c r="J58" s="126">
        <v>20.100000000000001</v>
      </c>
    </row>
    <row r="59" spans="2:10">
      <c r="B59" s="123">
        <v>1983</v>
      </c>
      <c r="C59">
        <v>167</v>
      </c>
      <c r="D59" s="2">
        <v>29.4</v>
      </c>
      <c r="E59">
        <v>1754</v>
      </c>
      <c r="F59" s="2">
        <v>16</v>
      </c>
      <c r="G59" s="51">
        <v>194</v>
      </c>
      <c r="H59" s="125">
        <v>30.1</v>
      </c>
      <c r="I59" s="17">
        <v>3149</v>
      </c>
      <c r="J59" s="126">
        <v>19.100000000000001</v>
      </c>
    </row>
    <row r="60" spans="2:10">
      <c r="B60" s="123">
        <v>1984</v>
      </c>
      <c r="C60">
        <v>197</v>
      </c>
      <c r="D60" s="2">
        <v>32.200000000000003</v>
      </c>
      <c r="E60">
        <v>1788</v>
      </c>
      <c r="F60" s="2">
        <v>15</v>
      </c>
      <c r="G60" s="51">
        <v>218</v>
      </c>
      <c r="H60" s="125">
        <v>32.6</v>
      </c>
      <c r="I60" s="17">
        <v>3121</v>
      </c>
      <c r="J60" s="126">
        <v>17.8</v>
      </c>
    </row>
    <row r="61" spans="2:10">
      <c r="B61" s="123">
        <v>1985</v>
      </c>
      <c r="C61">
        <v>193</v>
      </c>
      <c r="D61" s="2">
        <v>29.2</v>
      </c>
      <c r="E61">
        <v>1848</v>
      </c>
      <c r="F61" s="2">
        <v>14.3</v>
      </c>
      <c r="G61" s="51">
        <v>218</v>
      </c>
      <c r="H61" s="125">
        <v>29.2</v>
      </c>
      <c r="I61" s="17">
        <v>3210</v>
      </c>
      <c r="J61" s="126">
        <v>17</v>
      </c>
    </row>
    <row r="62" spans="2:10">
      <c r="B62" s="123">
        <v>1986</v>
      </c>
      <c r="C62">
        <v>192</v>
      </c>
      <c r="D62" s="2">
        <v>29.3</v>
      </c>
      <c r="E62">
        <v>2024</v>
      </c>
      <c r="F62" s="2">
        <v>15.8</v>
      </c>
      <c r="G62" s="51">
        <v>224</v>
      </c>
      <c r="H62" s="125">
        <v>29.2</v>
      </c>
      <c r="I62" s="17">
        <v>3544</v>
      </c>
      <c r="J62" s="126">
        <v>18.8</v>
      </c>
    </row>
    <row r="63" spans="2:10">
      <c r="B63" s="123">
        <v>1987</v>
      </c>
      <c r="C63">
        <v>251</v>
      </c>
      <c r="D63" s="2">
        <v>36.5</v>
      </c>
      <c r="E63">
        <v>2253</v>
      </c>
      <c r="F63" s="2">
        <v>17.8</v>
      </c>
      <c r="G63" s="51">
        <v>292</v>
      </c>
      <c r="H63" s="125">
        <v>36.700000000000003</v>
      </c>
      <c r="I63" s="17">
        <v>3904</v>
      </c>
      <c r="J63" s="126">
        <v>20.8</v>
      </c>
    </row>
    <row r="64" spans="2:10">
      <c r="B64" s="123">
        <v>1988</v>
      </c>
      <c r="C64">
        <v>231</v>
      </c>
      <c r="D64" s="2">
        <v>37</v>
      </c>
      <c r="E64">
        <v>2204</v>
      </c>
      <c r="F64" s="2">
        <v>18.5</v>
      </c>
      <c r="G64" s="51">
        <v>267</v>
      </c>
      <c r="H64" s="125">
        <v>36.700000000000003</v>
      </c>
      <c r="I64" s="17">
        <v>3650</v>
      </c>
      <c r="J64" s="126">
        <v>21</v>
      </c>
    </row>
    <row r="65" spans="2:10">
      <c r="B65" s="123">
        <v>1989</v>
      </c>
      <c r="C65">
        <v>257</v>
      </c>
      <c r="D65" s="2">
        <v>39.5</v>
      </c>
      <c r="E65">
        <v>2146</v>
      </c>
      <c r="F65" s="2">
        <v>18.899999999999999</v>
      </c>
      <c r="G65" s="51">
        <v>311</v>
      </c>
      <c r="H65" s="125">
        <v>40.799999999999997</v>
      </c>
      <c r="I65" s="17">
        <v>3624</v>
      </c>
      <c r="J65" s="126">
        <v>21.9</v>
      </c>
    </row>
    <row r="66" spans="2:10">
      <c r="B66" s="123">
        <v>1990</v>
      </c>
      <c r="C66">
        <v>224</v>
      </c>
      <c r="D66" s="2">
        <v>35.200000000000003</v>
      </c>
      <c r="E66">
        <v>2041</v>
      </c>
      <c r="F66" s="2">
        <v>16.8</v>
      </c>
      <c r="G66" s="51">
        <v>265</v>
      </c>
      <c r="H66" s="125">
        <v>36.4</v>
      </c>
      <c r="I66" s="17">
        <v>3422</v>
      </c>
      <c r="J66" s="126">
        <v>19.3</v>
      </c>
    </row>
    <row r="67" spans="2:10">
      <c r="B67" s="123">
        <v>1991</v>
      </c>
      <c r="C67">
        <v>190</v>
      </c>
      <c r="D67" s="2">
        <v>34.299999999999997</v>
      </c>
      <c r="E67">
        <v>2108</v>
      </c>
      <c r="F67" s="2">
        <v>18.2</v>
      </c>
      <c r="G67" s="51">
        <v>225</v>
      </c>
      <c r="H67" s="125">
        <v>34.6</v>
      </c>
      <c r="I67" s="17">
        <v>3383</v>
      </c>
      <c r="J67" s="126">
        <v>20.2</v>
      </c>
    </row>
    <row r="68" spans="2:10">
      <c r="B68" s="123">
        <v>1992</v>
      </c>
      <c r="C68">
        <v>195</v>
      </c>
      <c r="D68" s="2">
        <v>36</v>
      </c>
      <c r="E68">
        <v>1918</v>
      </c>
      <c r="F68" s="2">
        <v>17.3</v>
      </c>
      <c r="G68" s="51">
        <v>241</v>
      </c>
      <c r="H68" s="125">
        <v>37.299999999999997</v>
      </c>
      <c r="I68" s="17">
        <v>3164</v>
      </c>
      <c r="J68" s="126">
        <v>19.600000000000001</v>
      </c>
    </row>
    <row r="69" spans="2:10">
      <c r="B69" s="123">
        <v>1993</v>
      </c>
      <c r="C69">
        <v>192</v>
      </c>
      <c r="D69" s="2">
        <v>37.1</v>
      </c>
      <c r="E69">
        <v>1712</v>
      </c>
      <c r="F69" s="2">
        <v>16.3</v>
      </c>
      <c r="G69" s="51">
        <v>228</v>
      </c>
      <c r="H69" s="125">
        <v>38</v>
      </c>
      <c r="I69" s="17">
        <v>2801</v>
      </c>
      <c r="J69" s="126">
        <v>18.5</v>
      </c>
    </row>
    <row r="70" spans="2:10">
      <c r="B70" s="123">
        <v>1994</v>
      </c>
      <c r="C70">
        <v>191</v>
      </c>
      <c r="D70" s="2">
        <v>38.5</v>
      </c>
      <c r="E70">
        <v>1816</v>
      </c>
      <c r="F70" s="2">
        <v>16</v>
      </c>
      <c r="G70" s="51">
        <v>228</v>
      </c>
      <c r="H70" s="125">
        <v>39.299999999999997</v>
      </c>
      <c r="I70" s="17">
        <v>2982</v>
      </c>
      <c r="J70" s="126">
        <v>18</v>
      </c>
    </row>
    <row r="71" spans="2:10">
      <c r="B71" s="123">
        <v>1995</v>
      </c>
      <c r="C71">
        <v>182</v>
      </c>
      <c r="D71" s="2">
        <v>36.299999999999997</v>
      </c>
      <c r="E71">
        <v>1827</v>
      </c>
      <c r="F71" s="2">
        <v>15.6</v>
      </c>
      <c r="G71" s="51">
        <v>221</v>
      </c>
      <c r="H71" s="125">
        <v>38</v>
      </c>
      <c r="I71" s="17">
        <v>2988</v>
      </c>
      <c r="J71" s="126">
        <v>17.7</v>
      </c>
    </row>
    <row r="72" spans="2:10">
      <c r="B72" s="123">
        <v>1996</v>
      </c>
      <c r="C72">
        <v>153</v>
      </c>
      <c r="D72" s="2">
        <v>33.5</v>
      </c>
      <c r="E72">
        <v>1684</v>
      </c>
      <c r="F72" s="2">
        <v>16.7</v>
      </c>
      <c r="G72" s="51">
        <v>177</v>
      </c>
      <c r="H72" s="125">
        <v>34.4</v>
      </c>
      <c r="I72" s="17">
        <v>2806</v>
      </c>
      <c r="J72" s="126">
        <v>19</v>
      </c>
    </row>
    <row r="73" spans="2:10">
      <c r="B73" s="123">
        <v>1997</v>
      </c>
      <c r="C73">
        <v>137</v>
      </c>
      <c r="D73" s="2">
        <v>29.3</v>
      </c>
      <c r="E73">
        <v>1461</v>
      </c>
      <c r="F73" s="2">
        <v>16.3</v>
      </c>
      <c r="G73" s="51">
        <v>162</v>
      </c>
      <c r="H73" s="125">
        <v>30.1</v>
      </c>
      <c r="I73" s="17">
        <v>2508</v>
      </c>
      <c r="J73" s="126">
        <v>18.8</v>
      </c>
    </row>
    <row r="74" spans="2:10">
      <c r="B74" s="123">
        <v>1998</v>
      </c>
      <c r="C74">
        <v>140</v>
      </c>
      <c r="D74" s="2">
        <v>32.1</v>
      </c>
      <c r="E74">
        <v>1415</v>
      </c>
      <c r="F74" s="2">
        <v>17</v>
      </c>
      <c r="G74" s="51">
        <v>162</v>
      </c>
      <c r="H74" s="125">
        <v>32.299999999999997</v>
      </c>
      <c r="I74" s="17">
        <v>2427</v>
      </c>
      <c r="J74" s="126">
        <v>19.600000000000001</v>
      </c>
    </row>
    <row r="75" spans="2:10">
      <c r="B75" s="123">
        <v>1999</v>
      </c>
      <c r="C75">
        <v>124</v>
      </c>
      <c r="D75" s="2">
        <v>28.6</v>
      </c>
      <c r="E75">
        <v>1180</v>
      </c>
      <c r="F75" s="2">
        <v>14.7</v>
      </c>
      <c r="G75" s="51">
        <v>153</v>
      </c>
      <c r="H75" s="125">
        <v>30.1</v>
      </c>
      <c r="I75" s="17">
        <v>2095</v>
      </c>
      <c r="J75" s="126">
        <v>17.5</v>
      </c>
    </row>
    <row r="76" spans="2:10">
      <c r="B76" s="123">
        <v>2000</v>
      </c>
      <c r="C76">
        <v>87</v>
      </c>
      <c r="D76">
        <v>22.7</v>
      </c>
      <c r="E76">
        <v>1122</v>
      </c>
      <c r="F76">
        <v>15.1</v>
      </c>
      <c r="G76" s="51">
        <v>102</v>
      </c>
      <c r="H76" s="17">
        <v>22.1</v>
      </c>
      <c r="I76" s="17">
        <v>1923</v>
      </c>
      <c r="J76" s="52">
        <v>17.5</v>
      </c>
    </row>
    <row r="77" spans="2:10">
      <c r="B77" s="123">
        <v>2001</v>
      </c>
      <c r="C77">
        <v>123</v>
      </c>
      <c r="D77">
        <v>31.1</v>
      </c>
      <c r="E77">
        <v>1298</v>
      </c>
      <c r="F77">
        <v>15.3</v>
      </c>
      <c r="G77" s="51">
        <v>141</v>
      </c>
      <c r="H77" s="125">
        <v>31</v>
      </c>
      <c r="I77" s="17">
        <v>2197</v>
      </c>
      <c r="J77" s="52">
        <v>17.8</v>
      </c>
    </row>
    <row r="78" spans="2:10">
      <c r="B78" s="123">
        <v>2002</v>
      </c>
      <c r="C78">
        <v>108</v>
      </c>
      <c r="D78">
        <v>29.7</v>
      </c>
      <c r="E78">
        <v>1431</v>
      </c>
      <c r="F78">
        <v>14.6</v>
      </c>
      <c r="G78" s="51">
        <v>126</v>
      </c>
      <c r="H78" s="17">
        <v>31.2</v>
      </c>
      <c r="I78" s="17">
        <v>2339</v>
      </c>
      <c r="J78" s="52">
        <v>16.8</v>
      </c>
    </row>
    <row r="79" spans="2:10">
      <c r="B79" s="123">
        <v>2003</v>
      </c>
      <c r="C79">
        <v>140</v>
      </c>
      <c r="D79">
        <v>34.6</v>
      </c>
      <c r="E79">
        <v>1644</v>
      </c>
      <c r="F79">
        <v>16.100000000000001</v>
      </c>
      <c r="G79" s="51">
        <v>167</v>
      </c>
      <c r="H79" s="17">
        <v>36.200000000000003</v>
      </c>
      <c r="I79" s="17">
        <v>2601</v>
      </c>
      <c r="J79" s="52">
        <v>18.100000000000001</v>
      </c>
    </row>
    <row r="80" spans="2:10">
      <c r="B80" s="123">
        <v>2004</v>
      </c>
      <c r="C80">
        <v>138</v>
      </c>
      <c r="D80">
        <v>36.700000000000003</v>
      </c>
      <c r="E80">
        <v>1632</v>
      </c>
      <c r="F80">
        <v>16.3</v>
      </c>
      <c r="G80" s="51">
        <v>172</v>
      </c>
      <c r="H80" s="17">
        <v>39.4</v>
      </c>
      <c r="I80" s="17">
        <v>2624</v>
      </c>
      <c r="J80" s="52">
        <v>18.899999999999999</v>
      </c>
    </row>
    <row r="81" spans="2:10">
      <c r="B81" s="123">
        <v>2005</v>
      </c>
      <c r="C81">
        <v>112</v>
      </c>
      <c r="D81">
        <v>32.799999999999997</v>
      </c>
      <c r="E81">
        <v>1700</v>
      </c>
      <c r="F81">
        <v>16.2</v>
      </c>
      <c r="G81" s="51">
        <v>130</v>
      </c>
      <c r="H81" s="17">
        <v>32.1</v>
      </c>
      <c r="I81" s="17">
        <v>2670</v>
      </c>
      <c r="J81" s="52">
        <v>18.5</v>
      </c>
    </row>
    <row r="82" spans="2:10">
      <c r="B82" s="123">
        <v>2006</v>
      </c>
      <c r="C82">
        <v>107</v>
      </c>
      <c r="D82">
        <v>30.7</v>
      </c>
      <c r="E82">
        <v>1734</v>
      </c>
      <c r="F82">
        <v>15.8</v>
      </c>
      <c r="G82" s="51">
        <v>126</v>
      </c>
      <c r="H82" s="17">
        <v>32.200000000000003</v>
      </c>
      <c r="I82" s="17">
        <v>2746</v>
      </c>
      <c r="J82" s="52">
        <v>18.100000000000001</v>
      </c>
    </row>
    <row r="83" spans="2:10">
      <c r="B83" s="123">
        <v>2007</v>
      </c>
      <c r="C83">
        <v>116</v>
      </c>
      <c r="D83">
        <v>30.9</v>
      </c>
      <c r="E83">
        <v>1905</v>
      </c>
      <c r="F83">
        <v>16.3</v>
      </c>
      <c r="G83" s="51">
        <v>132</v>
      </c>
      <c r="H83" s="17">
        <v>31.4</v>
      </c>
      <c r="I83" s="17">
        <v>2949</v>
      </c>
      <c r="J83" s="52">
        <v>18.399999999999999</v>
      </c>
    </row>
    <row r="84" spans="2:10">
      <c r="B84" s="123">
        <v>2008</v>
      </c>
      <c r="C84">
        <v>110</v>
      </c>
      <c r="D84">
        <v>33.200000000000003</v>
      </c>
      <c r="E84">
        <v>1726</v>
      </c>
      <c r="F84">
        <v>15.3</v>
      </c>
      <c r="G84" s="51">
        <v>126</v>
      </c>
      <c r="H84" s="17">
        <v>34.4</v>
      </c>
      <c r="I84" s="17">
        <v>2629</v>
      </c>
      <c r="J84" s="52">
        <v>17.3</v>
      </c>
    </row>
    <row r="85" spans="2:10">
      <c r="B85" s="123">
        <v>2009</v>
      </c>
      <c r="C85">
        <v>100</v>
      </c>
      <c r="D85">
        <v>29.6</v>
      </c>
      <c r="E85">
        <v>1635</v>
      </c>
      <c r="F85">
        <v>15.2</v>
      </c>
      <c r="G85" s="51">
        <v>113</v>
      </c>
      <c r="H85" s="17">
        <v>29.4</v>
      </c>
      <c r="I85" s="17">
        <v>2461</v>
      </c>
      <c r="J85" s="52">
        <v>16.899999999999999</v>
      </c>
    </row>
    <row r="86" spans="2:10">
      <c r="B86" s="123">
        <v>2010</v>
      </c>
      <c r="C86">
        <v>108</v>
      </c>
      <c r="D86" s="2">
        <v>32</v>
      </c>
      <c r="E86">
        <v>1500</v>
      </c>
      <c r="F86">
        <v>14.2</v>
      </c>
      <c r="G86" s="51">
        <v>131</v>
      </c>
      <c r="H86" s="17">
        <v>34.9</v>
      </c>
      <c r="I86" s="17">
        <v>2293</v>
      </c>
      <c r="J86" s="52">
        <v>16.3</v>
      </c>
    </row>
    <row r="87" spans="2:10">
      <c r="B87" s="123">
        <v>2011</v>
      </c>
      <c r="C87">
        <v>76</v>
      </c>
      <c r="D87" s="2">
        <v>29.3</v>
      </c>
      <c r="E87">
        <v>1422</v>
      </c>
      <c r="F87">
        <v>14.9</v>
      </c>
      <c r="G87" s="51">
        <v>84</v>
      </c>
      <c r="H87" s="17">
        <v>29.6</v>
      </c>
      <c r="I87" s="17">
        <v>2117</v>
      </c>
      <c r="J87" s="52">
        <v>16.8</v>
      </c>
    </row>
    <row r="88" spans="2:10">
      <c r="B88" s="123">
        <v>2012</v>
      </c>
      <c r="C88">
        <v>70</v>
      </c>
      <c r="D88">
        <v>26.2</v>
      </c>
      <c r="E88">
        <v>1356</v>
      </c>
      <c r="F88">
        <v>14.5</v>
      </c>
      <c r="G88" s="51">
        <v>85</v>
      </c>
      <c r="H88" s="17">
        <v>27.6</v>
      </c>
      <c r="I88" s="17">
        <v>1898</v>
      </c>
      <c r="J88" s="52">
        <v>15.7</v>
      </c>
    </row>
    <row r="89" spans="2:10">
      <c r="B89" s="123">
        <v>2013</v>
      </c>
      <c r="C89">
        <v>74</v>
      </c>
      <c r="D89" s="2">
        <v>31.1</v>
      </c>
      <c r="E89">
        <v>1293</v>
      </c>
      <c r="F89">
        <v>14.2</v>
      </c>
      <c r="G89" s="51">
        <v>83</v>
      </c>
      <c r="H89" s="17">
        <v>32.799999999999997</v>
      </c>
      <c r="I89" s="17">
        <v>1863</v>
      </c>
      <c r="J89" s="52">
        <v>15.8</v>
      </c>
    </row>
    <row r="90" spans="2:10">
      <c r="B90" s="123">
        <v>2014</v>
      </c>
      <c r="C90" s="17">
        <v>78</v>
      </c>
      <c r="D90" s="17">
        <v>29.3</v>
      </c>
      <c r="E90" s="17">
        <v>1352</v>
      </c>
      <c r="F90" s="17">
        <v>15.7</v>
      </c>
      <c r="G90" s="51">
        <v>84</v>
      </c>
      <c r="H90" s="17">
        <v>28.7</v>
      </c>
      <c r="I90" s="17">
        <v>1923</v>
      </c>
      <c r="J90" s="52">
        <v>17.100000000000001</v>
      </c>
    </row>
    <row r="91" spans="2:10">
      <c r="B91" s="123">
        <v>2015</v>
      </c>
      <c r="C91" s="17">
        <v>93</v>
      </c>
      <c r="D91" s="125">
        <v>32</v>
      </c>
      <c r="E91" s="17">
        <v>1696</v>
      </c>
      <c r="F91" s="125">
        <v>18</v>
      </c>
      <c r="G91" s="51">
        <v>101</v>
      </c>
      <c r="H91" s="17">
        <v>31.7</v>
      </c>
      <c r="I91" s="17">
        <v>2327</v>
      </c>
      <c r="J91" s="126">
        <v>19</v>
      </c>
    </row>
    <row r="92" spans="2:10" ht="13.5" thickBot="1">
      <c r="B92" s="124">
        <v>2016</v>
      </c>
      <c r="C92" s="35">
        <v>79</v>
      </c>
      <c r="D92" s="122">
        <v>27.6</v>
      </c>
      <c r="E92" s="35">
        <v>1640</v>
      </c>
      <c r="F92" s="122">
        <v>16.899999999999999</v>
      </c>
      <c r="G92" s="74">
        <v>93</v>
      </c>
      <c r="H92" s="35">
        <v>28.4</v>
      </c>
      <c r="I92" s="35">
        <v>2271</v>
      </c>
      <c r="J92" s="130">
        <v>18.2</v>
      </c>
    </row>
    <row r="94" spans="2:10">
      <c r="B94" t="s">
        <v>307</v>
      </c>
      <c r="C94" t="s">
        <v>308</v>
      </c>
    </row>
    <row r="95" spans="2:10">
      <c r="C95" t="s">
        <v>309</v>
      </c>
    </row>
  </sheetData>
  <mergeCells count="14">
    <mergeCell ref="C53:D53"/>
    <mergeCell ref="E53:F53"/>
    <mergeCell ref="G53:H53"/>
    <mergeCell ref="I53:J53"/>
    <mergeCell ref="B6:B8"/>
    <mergeCell ref="B52:B54"/>
    <mergeCell ref="C6:F6"/>
    <mergeCell ref="G6:J6"/>
    <mergeCell ref="C7:D7"/>
    <mergeCell ref="E7:F7"/>
    <mergeCell ref="G7:H7"/>
    <mergeCell ref="I7:J7"/>
    <mergeCell ref="C52:F52"/>
    <mergeCell ref="G52:J52"/>
  </mergeCells>
  <phoneticPr fontId="2" type="noConversion"/>
  <hyperlinks>
    <hyperlink ref="F1" location="Contents!A1" display="Return to Contents"/>
  </hyperlinks>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dimension ref="E1:P70"/>
  <sheetViews>
    <sheetView workbookViewId="0">
      <selection activeCell="E1" sqref="E1"/>
    </sheetView>
  </sheetViews>
  <sheetFormatPr defaultRowHeight="12.75"/>
  <cols>
    <col min="1" max="16384" width="9.140625" style="26"/>
  </cols>
  <sheetData>
    <row r="1" spans="5:5">
      <c r="E1" s="24" t="s">
        <v>337</v>
      </c>
    </row>
    <row r="68" spans="16:16">
      <c r="P68" s="138" t="s">
        <v>468</v>
      </c>
    </row>
    <row r="69" spans="16:16">
      <c r="P69" s="136" t="s">
        <v>467</v>
      </c>
    </row>
    <row r="70" spans="16:16">
      <c r="P70" s="137" t="s">
        <v>469</v>
      </c>
    </row>
  </sheetData>
  <hyperlinks>
    <hyperlink ref="E1" location="Contents!A1" display="Return to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1:J25"/>
  <sheetViews>
    <sheetView workbookViewId="0">
      <selection activeCell="D2" sqref="D2"/>
    </sheetView>
  </sheetViews>
  <sheetFormatPr defaultRowHeight="12.75"/>
  <cols>
    <col min="2" max="2" width="12.42578125" customWidth="1"/>
    <col min="3" max="3" width="14.42578125" customWidth="1"/>
    <col min="4" max="4" width="15.28515625" customWidth="1"/>
    <col min="5" max="5" width="18.28515625" customWidth="1"/>
    <col min="6" max="6" width="14.7109375" customWidth="1"/>
    <col min="7" max="7" width="12.140625" customWidth="1"/>
  </cols>
  <sheetData>
    <row r="1" spans="2:10">
      <c r="F1" s="24" t="s">
        <v>337</v>
      </c>
    </row>
    <row r="2" spans="2:10" ht="15">
      <c r="B2" s="25" t="s">
        <v>342</v>
      </c>
    </row>
    <row r="3" spans="2:10" ht="15">
      <c r="B3" s="25" t="s">
        <v>389</v>
      </c>
    </row>
    <row r="4" spans="2:10" ht="15">
      <c r="B4" s="25"/>
    </row>
    <row r="5" spans="2:10">
      <c r="B5" s="37" t="s">
        <v>355</v>
      </c>
      <c r="C5" s="29"/>
      <c r="D5" s="29"/>
      <c r="E5" s="29"/>
      <c r="F5" s="29"/>
      <c r="G5" s="29"/>
    </row>
    <row r="6" spans="2:10">
      <c r="B6" s="29"/>
      <c r="C6" s="147" t="s">
        <v>357</v>
      </c>
      <c r="D6" s="147"/>
      <c r="E6" s="147"/>
      <c r="F6" s="147"/>
      <c r="G6" s="147"/>
      <c r="H6" s="1"/>
      <c r="J6" s="1"/>
    </row>
    <row r="7" spans="2:10" ht="14.25">
      <c r="B7" s="102" t="s">
        <v>356</v>
      </c>
      <c r="C7" s="29" t="s">
        <v>14</v>
      </c>
      <c r="D7" s="29" t="s">
        <v>15</v>
      </c>
      <c r="E7" s="29" t="s">
        <v>16</v>
      </c>
      <c r="F7" s="29" t="s">
        <v>17</v>
      </c>
      <c r="G7" s="29" t="s">
        <v>18</v>
      </c>
      <c r="H7" s="1"/>
      <c r="J7" s="1"/>
    </row>
    <row r="8" spans="2:10">
      <c r="B8" s="37" t="s">
        <v>0</v>
      </c>
      <c r="C8" s="29">
        <v>0</v>
      </c>
      <c r="D8" s="29">
        <v>0.9</v>
      </c>
      <c r="E8" s="29">
        <v>0</v>
      </c>
      <c r="F8" s="29">
        <v>0.6</v>
      </c>
      <c r="G8" s="29">
        <v>0</v>
      </c>
      <c r="H8" s="1"/>
      <c r="J8" s="1"/>
    </row>
    <row r="9" spans="2:10">
      <c r="B9" s="103" t="s">
        <v>19</v>
      </c>
      <c r="C9" s="29">
        <v>0.3</v>
      </c>
      <c r="D9" s="29">
        <v>0</v>
      </c>
      <c r="E9" s="29">
        <v>0</v>
      </c>
      <c r="F9" s="29">
        <v>0.9</v>
      </c>
      <c r="G9" s="29">
        <v>0</v>
      </c>
      <c r="H9" s="1"/>
      <c r="J9" s="1"/>
    </row>
    <row r="10" spans="2:10">
      <c r="B10" s="104" t="s">
        <v>20</v>
      </c>
      <c r="C10" s="29">
        <v>0</v>
      </c>
      <c r="D10" s="29">
        <v>0</v>
      </c>
      <c r="E10" s="29">
        <v>0.3</v>
      </c>
      <c r="F10" s="29">
        <v>1.8</v>
      </c>
      <c r="G10" s="29">
        <v>0</v>
      </c>
      <c r="H10" s="1"/>
      <c r="J10" s="1"/>
    </row>
    <row r="11" spans="2:10">
      <c r="B11" s="29" t="s">
        <v>1</v>
      </c>
      <c r="C11" s="29">
        <v>0.3</v>
      </c>
      <c r="D11" s="29">
        <v>0.3</v>
      </c>
      <c r="E11" s="29">
        <v>0.3</v>
      </c>
      <c r="F11" s="29">
        <v>5.5</v>
      </c>
      <c r="G11" s="29">
        <v>6.4</v>
      </c>
      <c r="H11" s="1"/>
      <c r="J11" s="1"/>
    </row>
    <row r="12" spans="2:10">
      <c r="B12" s="29" t="s">
        <v>2</v>
      </c>
      <c r="C12" s="29">
        <v>0</v>
      </c>
      <c r="D12" s="29">
        <v>0</v>
      </c>
      <c r="E12" s="29">
        <v>1.8</v>
      </c>
      <c r="F12" s="29">
        <v>3.7</v>
      </c>
      <c r="G12" s="29">
        <v>6.1</v>
      </c>
      <c r="H12" s="1"/>
      <c r="J12" s="1"/>
    </row>
    <row r="13" spans="2:10">
      <c r="B13" s="29" t="s">
        <v>3</v>
      </c>
      <c r="C13" s="29">
        <v>0</v>
      </c>
      <c r="D13" s="29">
        <v>0.3</v>
      </c>
      <c r="E13" s="29">
        <v>1.5</v>
      </c>
      <c r="F13" s="29">
        <v>1.5</v>
      </c>
      <c r="G13" s="29">
        <v>6.1</v>
      </c>
      <c r="H13" s="1"/>
      <c r="J13" s="1"/>
    </row>
    <row r="14" spans="2:10">
      <c r="B14" s="29" t="s">
        <v>4</v>
      </c>
      <c r="C14" s="29">
        <v>0</v>
      </c>
      <c r="D14" s="29">
        <v>0</v>
      </c>
      <c r="E14" s="29">
        <v>0.9</v>
      </c>
      <c r="F14" s="29">
        <v>1.2</v>
      </c>
      <c r="G14" s="29">
        <v>3</v>
      </c>
      <c r="H14" s="1"/>
      <c r="J14" s="1"/>
    </row>
    <row r="15" spans="2:10">
      <c r="B15" s="29" t="s">
        <v>5</v>
      </c>
      <c r="C15" s="29">
        <v>0</v>
      </c>
      <c r="D15" s="29">
        <v>0</v>
      </c>
      <c r="E15" s="29">
        <v>0.6</v>
      </c>
      <c r="F15" s="29">
        <v>0.9</v>
      </c>
      <c r="G15" s="29">
        <v>3.7</v>
      </c>
      <c r="H15" s="1"/>
      <c r="J15" s="1"/>
    </row>
    <row r="16" spans="2:10">
      <c r="B16" s="29" t="s">
        <v>6</v>
      </c>
      <c r="C16" s="29">
        <v>0</v>
      </c>
      <c r="D16" s="29">
        <v>0.6</v>
      </c>
      <c r="E16" s="29">
        <v>1.8</v>
      </c>
      <c r="F16" s="29">
        <v>0.9</v>
      </c>
      <c r="G16" s="29">
        <v>4.3</v>
      </c>
      <c r="H16" s="1"/>
      <c r="J16" s="1"/>
    </row>
    <row r="17" spans="2:10">
      <c r="B17" s="29" t="s">
        <v>7</v>
      </c>
      <c r="C17" s="29">
        <v>0</v>
      </c>
      <c r="D17" s="29">
        <v>1.2</v>
      </c>
      <c r="E17" s="29">
        <v>2.7</v>
      </c>
      <c r="F17" s="29">
        <v>1.2</v>
      </c>
      <c r="G17" s="72">
        <v>4</v>
      </c>
      <c r="H17" s="1"/>
      <c r="J17" s="1"/>
    </row>
    <row r="18" spans="2:10">
      <c r="B18" s="29" t="s">
        <v>8</v>
      </c>
      <c r="C18" s="29">
        <v>0.3</v>
      </c>
      <c r="D18" s="29">
        <v>0.6</v>
      </c>
      <c r="E18" s="29">
        <v>1.8</v>
      </c>
      <c r="F18" s="29">
        <v>0.3</v>
      </c>
      <c r="G18" s="29">
        <v>3</v>
      </c>
      <c r="H18" s="1"/>
      <c r="J18" s="1"/>
    </row>
    <row r="19" spans="2:10">
      <c r="B19" s="29" t="s">
        <v>9</v>
      </c>
      <c r="C19" s="29">
        <v>0</v>
      </c>
      <c r="D19" s="29">
        <v>0.3</v>
      </c>
      <c r="E19" s="29">
        <v>1.8</v>
      </c>
      <c r="F19" s="29">
        <v>1.5</v>
      </c>
      <c r="G19" s="29">
        <v>1.5</v>
      </c>
      <c r="H19" s="1"/>
      <c r="J19" s="1"/>
    </row>
    <row r="20" spans="2:10">
      <c r="B20" s="29" t="s">
        <v>10</v>
      </c>
      <c r="C20" s="29">
        <v>0.3</v>
      </c>
      <c r="D20" s="29">
        <v>1.2</v>
      </c>
      <c r="E20" s="29">
        <v>0.9</v>
      </c>
      <c r="F20" s="29">
        <v>0.6</v>
      </c>
      <c r="G20" s="29">
        <v>3.4</v>
      </c>
      <c r="H20" s="1"/>
      <c r="J20" s="1"/>
    </row>
    <row r="21" spans="2:10">
      <c r="B21" s="29" t="s">
        <v>11</v>
      </c>
      <c r="C21" s="29">
        <v>0</v>
      </c>
      <c r="D21" s="29">
        <v>0.6</v>
      </c>
      <c r="E21" s="29">
        <v>0.9</v>
      </c>
      <c r="F21" s="29">
        <v>0.6</v>
      </c>
      <c r="G21" s="29">
        <v>1.8</v>
      </c>
      <c r="H21" s="1"/>
      <c r="J21" s="1"/>
    </row>
    <row r="22" spans="2:10">
      <c r="B22" s="29" t="s">
        <v>12</v>
      </c>
      <c r="C22" s="29">
        <v>0.3</v>
      </c>
      <c r="D22" s="29">
        <v>0.3</v>
      </c>
      <c r="E22" s="29">
        <v>0</v>
      </c>
      <c r="F22" s="29">
        <v>0.3</v>
      </c>
      <c r="G22" s="29">
        <v>2.1</v>
      </c>
      <c r="H22" s="1"/>
      <c r="J22" s="1"/>
    </row>
    <row r="23" spans="2:10">
      <c r="B23" s="29" t="s">
        <v>13</v>
      </c>
      <c r="C23" s="29">
        <v>0</v>
      </c>
      <c r="D23" s="29">
        <v>0.6</v>
      </c>
      <c r="E23" s="29">
        <v>0</v>
      </c>
      <c r="F23" s="29">
        <v>0.3</v>
      </c>
      <c r="G23" s="29">
        <v>0.6</v>
      </c>
    </row>
    <row r="24" spans="2:10">
      <c r="B24" s="29" t="s">
        <v>21</v>
      </c>
      <c r="C24" s="29">
        <v>0</v>
      </c>
      <c r="D24" s="29">
        <v>0.6</v>
      </c>
      <c r="E24" s="29">
        <v>0.3</v>
      </c>
      <c r="F24" s="29">
        <v>1.5</v>
      </c>
      <c r="G24" s="29">
        <v>3.7</v>
      </c>
    </row>
    <row r="25" spans="2:10">
      <c r="B25" s="29"/>
      <c r="C25" s="29">
        <v>0</v>
      </c>
      <c r="D25" s="29">
        <v>0</v>
      </c>
      <c r="E25" s="29">
        <v>0</v>
      </c>
      <c r="F25" s="29">
        <v>0</v>
      </c>
      <c r="G25" s="29">
        <v>0.6</v>
      </c>
    </row>
  </sheetData>
  <mergeCells count="1">
    <mergeCell ref="C6:G6"/>
  </mergeCells>
  <hyperlinks>
    <hyperlink ref="F1" location="Contents!A1" display="Return to Contents"/>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J25"/>
  <sheetViews>
    <sheetView workbookViewId="0">
      <selection activeCell="G27" sqref="G27"/>
    </sheetView>
  </sheetViews>
  <sheetFormatPr defaultRowHeight="12.75"/>
  <cols>
    <col min="2" max="2" width="12.42578125" customWidth="1"/>
    <col min="3" max="3" width="14.42578125" customWidth="1"/>
    <col min="4" max="4" width="15.28515625" customWidth="1"/>
    <col min="5" max="5" width="18.28515625" customWidth="1"/>
    <col min="6" max="6" width="14.7109375" customWidth="1"/>
    <col min="7" max="7" width="12.140625" customWidth="1"/>
  </cols>
  <sheetData>
    <row r="1" spans="2:10">
      <c r="F1" s="24" t="s">
        <v>337</v>
      </c>
    </row>
    <row r="2" spans="2:10" ht="15">
      <c r="B2" s="25" t="s">
        <v>343</v>
      </c>
    </row>
    <row r="3" spans="2:10" ht="15">
      <c r="B3" s="25" t="s">
        <v>390</v>
      </c>
    </row>
    <row r="4" spans="2:10" ht="15">
      <c r="B4" s="25"/>
    </row>
    <row r="5" spans="2:10">
      <c r="B5" s="37" t="s">
        <v>358</v>
      </c>
      <c r="C5" s="29"/>
      <c r="D5" s="29"/>
      <c r="E5" s="29"/>
      <c r="F5" s="29"/>
      <c r="G5" s="29"/>
    </row>
    <row r="6" spans="2:10">
      <c r="B6" s="29"/>
      <c r="C6" s="147" t="s">
        <v>357</v>
      </c>
      <c r="D6" s="147"/>
      <c r="E6" s="147"/>
      <c r="F6" s="147"/>
      <c r="G6" s="147"/>
      <c r="H6" s="1"/>
      <c r="J6" s="1"/>
    </row>
    <row r="7" spans="2:10" ht="14.25">
      <c r="B7" s="102" t="s">
        <v>356</v>
      </c>
      <c r="C7" s="29" t="s">
        <v>14</v>
      </c>
      <c r="D7" s="29" t="s">
        <v>15</v>
      </c>
      <c r="E7" s="29" t="s">
        <v>16</v>
      </c>
      <c r="F7" s="29" t="s">
        <v>17</v>
      </c>
      <c r="G7" s="29" t="s">
        <v>18</v>
      </c>
      <c r="H7" s="1"/>
      <c r="J7" s="1"/>
    </row>
    <row r="8" spans="2:10">
      <c r="B8" s="37" t="s">
        <v>0</v>
      </c>
      <c r="C8" s="29">
        <v>0</v>
      </c>
      <c r="D8" s="29">
        <v>0.2</v>
      </c>
      <c r="E8" s="29">
        <v>0</v>
      </c>
      <c r="F8" s="29">
        <v>0.6</v>
      </c>
      <c r="G8" s="29">
        <v>0</v>
      </c>
      <c r="H8" s="1"/>
      <c r="J8" s="1"/>
    </row>
    <row r="9" spans="2:10">
      <c r="B9" s="103" t="s">
        <v>19</v>
      </c>
      <c r="C9" s="29">
        <v>0.1</v>
      </c>
      <c r="D9" s="29">
        <v>0.6</v>
      </c>
      <c r="E9" s="29">
        <v>0</v>
      </c>
      <c r="F9" s="29">
        <v>1.4</v>
      </c>
      <c r="G9" s="29">
        <v>0</v>
      </c>
      <c r="H9" s="1"/>
      <c r="J9" s="1"/>
    </row>
    <row r="10" spans="2:10">
      <c r="B10" s="104" t="s">
        <v>20</v>
      </c>
      <c r="C10" s="29">
        <v>0.6</v>
      </c>
      <c r="D10" s="29">
        <v>0.5</v>
      </c>
      <c r="E10" s="29">
        <v>0.1</v>
      </c>
      <c r="F10" s="29">
        <v>1.7</v>
      </c>
      <c r="G10" s="29">
        <v>0.2</v>
      </c>
      <c r="H10" s="1"/>
      <c r="J10" s="1"/>
    </row>
    <row r="11" spans="2:10">
      <c r="B11" s="29" t="s">
        <v>1</v>
      </c>
      <c r="C11" s="29">
        <v>0.5</v>
      </c>
      <c r="D11" s="29">
        <v>0.6</v>
      </c>
      <c r="E11" s="29">
        <v>1.2</v>
      </c>
      <c r="F11" s="29">
        <v>3.8</v>
      </c>
      <c r="G11" s="29">
        <v>6.6</v>
      </c>
      <c r="H11" s="1"/>
      <c r="J11" s="1"/>
    </row>
    <row r="12" spans="2:10">
      <c r="B12" s="29" t="s">
        <v>2</v>
      </c>
      <c r="C12" s="29">
        <v>0.5</v>
      </c>
      <c r="D12" s="29">
        <v>0.7</v>
      </c>
      <c r="E12" s="29">
        <v>1.4</v>
      </c>
      <c r="F12" s="29">
        <v>3.3</v>
      </c>
      <c r="G12" s="29">
        <v>9.1</v>
      </c>
      <c r="H12" s="1"/>
      <c r="J12" s="1"/>
    </row>
    <row r="13" spans="2:10">
      <c r="B13" s="29" t="s">
        <v>3</v>
      </c>
      <c r="C13" s="29">
        <v>0.4</v>
      </c>
      <c r="D13" s="29">
        <v>0.5</v>
      </c>
      <c r="E13" s="29">
        <v>1</v>
      </c>
      <c r="F13" s="29">
        <v>1.9</v>
      </c>
      <c r="G13" s="29">
        <v>7</v>
      </c>
      <c r="H13" s="1"/>
      <c r="J13" s="1"/>
    </row>
    <row r="14" spans="2:10">
      <c r="B14" s="29" t="s">
        <v>4</v>
      </c>
      <c r="C14" s="29">
        <v>0.4</v>
      </c>
      <c r="D14" s="29">
        <v>0.3</v>
      </c>
      <c r="E14" s="29">
        <v>0.7</v>
      </c>
      <c r="F14" s="29">
        <v>1.3</v>
      </c>
      <c r="G14" s="29">
        <v>4.8</v>
      </c>
      <c r="H14" s="1"/>
      <c r="J14" s="1"/>
    </row>
    <row r="15" spans="2:10">
      <c r="B15" s="29" t="s">
        <v>5</v>
      </c>
      <c r="C15" s="29">
        <v>0.4</v>
      </c>
      <c r="D15" s="29">
        <v>0.4</v>
      </c>
      <c r="E15" s="29">
        <v>0.5</v>
      </c>
      <c r="F15" s="29">
        <v>0.8</v>
      </c>
      <c r="G15" s="29">
        <v>4.0999999999999996</v>
      </c>
      <c r="H15" s="1"/>
      <c r="J15" s="1"/>
    </row>
    <row r="16" spans="2:10">
      <c r="B16" s="29" t="s">
        <v>6</v>
      </c>
      <c r="C16" s="29">
        <v>0.6</v>
      </c>
      <c r="D16" s="29">
        <v>0.3</v>
      </c>
      <c r="E16" s="29">
        <v>0.7</v>
      </c>
      <c r="F16" s="29">
        <v>0.7</v>
      </c>
      <c r="G16" s="29">
        <v>4</v>
      </c>
      <c r="H16" s="1"/>
      <c r="J16" s="1"/>
    </row>
    <row r="17" spans="2:10">
      <c r="B17" s="29" t="s">
        <v>7</v>
      </c>
      <c r="C17" s="29">
        <v>0.5</v>
      </c>
      <c r="D17" s="29">
        <v>0.3</v>
      </c>
      <c r="E17" s="29">
        <v>1.1000000000000001</v>
      </c>
      <c r="F17" s="29">
        <v>0.8</v>
      </c>
      <c r="G17" s="72">
        <v>4.0999999999999996</v>
      </c>
      <c r="H17" s="1"/>
      <c r="J17" s="1"/>
    </row>
    <row r="18" spans="2:10">
      <c r="B18" s="29" t="s">
        <v>8</v>
      </c>
      <c r="C18" s="29">
        <v>0.5</v>
      </c>
      <c r="D18" s="29">
        <v>0.4</v>
      </c>
      <c r="E18" s="29">
        <v>1</v>
      </c>
      <c r="F18" s="29">
        <v>0.7</v>
      </c>
      <c r="G18" s="29">
        <v>3.6</v>
      </c>
      <c r="H18" s="1"/>
      <c r="J18" s="1"/>
    </row>
    <row r="19" spans="2:10">
      <c r="B19" s="29" t="s">
        <v>9</v>
      </c>
      <c r="C19" s="29">
        <v>0.4</v>
      </c>
      <c r="D19" s="29">
        <v>0.3</v>
      </c>
      <c r="E19" s="29">
        <v>0.8</v>
      </c>
      <c r="F19" s="29">
        <v>0.6</v>
      </c>
      <c r="G19" s="29">
        <v>3.3</v>
      </c>
      <c r="H19" s="1"/>
      <c r="J19" s="1"/>
    </row>
    <row r="20" spans="2:10">
      <c r="B20" s="29" t="s">
        <v>10</v>
      </c>
      <c r="C20" s="29">
        <v>0.4</v>
      </c>
      <c r="D20" s="29">
        <v>0.4</v>
      </c>
      <c r="E20" s="29">
        <v>0.5</v>
      </c>
      <c r="F20" s="29">
        <v>0.6</v>
      </c>
      <c r="G20" s="29">
        <v>2.8</v>
      </c>
      <c r="H20" s="1"/>
      <c r="J20" s="1"/>
    </row>
    <row r="21" spans="2:10">
      <c r="B21" s="29" t="s">
        <v>11</v>
      </c>
      <c r="C21" s="29">
        <v>0.2</v>
      </c>
      <c r="D21" s="29">
        <v>0.2</v>
      </c>
      <c r="E21" s="29">
        <v>0.2</v>
      </c>
      <c r="F21" s="29">
        <v>0.5</v>
      </c>
      <c r="G21" s="29">
        <v>2</v>
      </c>
      <c r="H21" s="1"/>
      <c r="J21" s="1"/>
    </row>
    <row r="22" spans="2:10">
      <c r="B22" s="29" t="s">
        <v>12</v>
      </c>
      <c r="C22" s="29">
        <v>0.1</v>
      </c>
      <c r="D22" s="29">
        <v>0.2</v>
      </c>
      <c r="E22" s="29">
        <v>0.1</v>
      </c>
      <c r="F22" s="29">
        <v>0.3</v>
      </c>
      <c r="G22" s="29">
        <v>1.5</v>
      </c>
      <c r="H22" s="1"/>
      <c r="J22" s="1"/>
    </row>
    <row r="23" spans="2:10">
      <c r="B23" s="29" t="s">
        <v>13</v>
      </c>
      <c r="C23" s="29">
        <v>0</v>
      </c>
      <c r="D23" s="29">
        <v>0.2</v>
      </c>
      <c r="E23" s="29">
        <v>0.1</v>
      </c>
      <c r="F23" s="29">
        <v>0.2</v>
      </c>
      <c r="G23" s="29">
        <v>1.4</v>
      </c>
    </row>
    <row r="24" spans="2:10">
      <c r="B24" s="29" t="s">
        <v>21</v>
      </c>
      <c r="C24" s="29">
        <v>0</v>
      </c>
      <c r="D24" s="29">
        <v>0.3</v>
      </c>
      <c r="E24" s="29">
        <v>0</v>
      </c>
      <c r="F24" s="29">
        <v>0.4</v>
      </c>
      <c r="G24" s="29">
        <v>1.8</v>
      </c>
    </row>
    <row r="25" spans="2:10">
      <c r="B25" s="29"/>
      <c r="C25" s="29">
        <v>0.2</v>
      </c>
      <c r="D25" s="29">
        <v>0.3</v>
      </c>
      <c r="E25" s="29">
        <v>0.1</v>
      </c>
      <c r="F25" s="29">
        <v>1.1000000000000001</v>
      </c>
      <c r="G25" s="29">
        <v>0.3</v>
      </c>
    </row>
  </sheetData>
  <mergeCells count="1">
    <mergeCell ref="C6:G6"/>
  </mergeCells>
  <hyperlinks>
    <hyperlink ref="F1" location="Contents!A1" display="Return to Contents"/>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4"/>
  <dimension ref="B1:U39"/>
  <sheetViews>
    <sheetView workbookViewId="0">
      <selection activeCell="M33" sqref="M33"/>
    </sheetView>
  </sheetViews>
  <sheetFormatPr defaultRowHeight="12.75"/>
  <cols>
    <col min="2" max="2" width="23.42578125" customWidth="1"/>
    <col min="3" max="3" width="11.85546875" customWidth="1"/>
    <col min="4" max="4" width="13.5703125" customWidth="1"/>
    <col min="5" max="5" width="12" customWidth="1"/>
    <col min="6" max="6" width="11.140625" customWidth="1"/>
    <col min="9" max="9" width="12.85546875" customWidth="1"/>
    <col min="16" max="16" width="12" customWidth="1"/>
    <col min="19" max="19" width="8.5703125" customWidth="1"/>
    <col min="20" max="20" width="9.28515625" customWidth="1"/>
  </cols>
  <sheetData>
    <row r="1" spans="2:21">
      <c r="D1" s="24" t="s">
        <v>337</v>
      </c>
    </row>
    <row r="2" spans="2:21">
      <c r="B2" s="4" t="s">
        <v>132</v>
      </c>
    </row>
    <row r="3" spans="2:21">
      <c r="B3" s="4"/>
    </row>
    <row r="4" spans="2:21">
      <c r="B4" s="4" t="s">
        <v>366</v>
      </c>
    </row>
    <row r="5" spans="2:21">
      <c r="B5" s="4" t="s">
        <v>464</v>
      </c>
    </row>
    <row r="6" spans="2:21" ht="13.5" thickBot="1"/>
    <row r="7" spans="2:21" ht="13.5" thickBot="1">
      <c r="B7" s="128" t="s">
        <v>357</v>
      </c>
      <c r="C7" s="40" t="s">
        <v>133</v>
      </c>
      <c r="D7" s="129" t="s">
        <v>457</v>
      </c>
      <c r="E7" s="129" t="s">
        <v>458</v>
      </c>
      <c r="F7" s="40" t="s">
        <v>134</v>
      </c>
    </row>
    <row r="9" spans="2:21">
      <c r="B9" t="s">
        <v>135</v>
      </c>
    </row>
    <row r="10" spans="2:21">
      <c r="B10" s="44" t="s">
        <v>136</v>
      </c>
      <c r="C10" s="7">
        <v>116</v>
      </c>
      <c r="D10" s="7">
        <v>801</v>
      </c>
      <c r="E10" s="7">
        <v>4541</v>
      </c>
      <c r="F10" s="7">
        <v>5458</v>
      </c>
    </row>
    <row r="11" spans="2:21">
      <c r="B11" s="44" t="s">
        <v>137</v>
      </c>
      <c r="C11" s="7" t="s">
        <v>101</v>
      </c>
      <c r="D11" s="7">
        <v>2</v>
      </c>
      <c r="E11" s="7">
        <v>10</v>
      </c>
      <c r="F11" s="7">
        <v>12</v>
      </c>
    </row>
    <row r="12" spans="2:21">
      <c r="B12" s="44" t="s">
        <v>334</v>
      </c>
      <c r="C12" s="7">
        <v>18</v>
      </c>
      <c r="D12" s="7">
        <v>101</v>
      </c>
      <c r="E12" s="7">
        <v>583</v>
      </c>
      <c r="F12" s="7">
        <v>702</v>
      </c>
    </row>
    <row r="13" spans="2:21">
      <c r="B13" s="44" t="s">
        <v>138</v>
      </c>
      <c r="C13" s="7">
        <v>19</v>
      </c>
      <c r="D13" s="7">
        <v>142</v>
      </c>
      <c r="E13" s="7">
        <v>607</v>
      </c>
      <c r="F13" s="7">
        <v>768</v>
      </c>
    </row>
    <row r="14" spans="2:21">
      <c r="B14" s="44" t="s">
        <v>139</v>
      </c>
      <c r="C14" s="7">
        <v>8</v>
      </c>
      <c r="D14" s="7">
        <v>47</v>
      </c>
      <c r="E14" s="7">
        <v>176</v>
      </c>
      <c r="F14" s="7">
        <v>231</v>
      </c>
    </row>
    <row r="15" spans="2:21">
      <c r="B15" s="44" t="s">
        <v>140</v>
      </c>
      <c r="C15" s="7">
        <v>1</v>
      </c>
      <c r="D15" s="7">
        <v>2</v>
      </c>
      <c r="E15" s="7">
        <v>17</v>
      </c>
      <c r="F15" s="7">
        <v>20</v>
      </c>
      <c r="P15" s="37" t="s">
        <v>359</v>
      </c>
      <c r="Q15" s="29"/>
      <c r="R15" s="29"/>
      <c r="S15" s="29"/>
      <c r="T15" s="29"/>
      <c r="U15" s="29"/>
    </row>
    <row r="16" spans="2:21">
      <c r="B16" s="44" t="s">
        <v>141</v>
      </c>
      <c r="C16" s="7">
        <v>50</v>
      </c>
      <c r="D16" s="7">
        <v>442</v>
      </c>
      <c r="E16" s="7">
        <v>693</v>
      </c>
      <c r="F16" s="7">
        <v>1185</v>
      </c>
      <c r="P16" s="29"/>
      <c r="Q16" s="29"/>
      <c r="R16" s="29"/>
      <c r="S16" s="29"/>
      <c r="T16" s="29"/>
      <c r="U16" s="29"/>
    </row>
    <row r="17" spans="2:21">
      <c r="B17" s="44" t="s">
        <v>142</v>
      </c>
      <c r="C17" s="7">
        <v>3</v>
      </c>
      <c r="D17" s="7">
        <v>5</v>
      </c>
      <c r="E17" s="7">
        <v>15</v>
      </c>
      <c r="F17" s="7">
        <v>23</v>
      </c>
      <c r="P17" s="29" t="s">
        <v>134</v>
      </c>
      <c r="Q17" s="29"/>
      <c r="R17" s="29"/>
      <c r="S17" s="29"/>
      <c r="T17" s="29" t="s">
        <v>153</v>
      </c>
      <c r="U17" s="29"/>
    </row>
    <row r="18" spans="2:21">
      <c r="B18" s="44" t="s">
        <v>143</v>
      </c>
      <c r="C18" s="7" t="s">
        <v>101</v>
      </c>
      <c r="D18" s="7" t="s">
        <v>101</v>
      </c>
      <c r="E18" s="7" t="s">
        <v>101</v>
      </c>
      <c r="F18" s="7" t="s">
        <v>144</v>
      </c>
      <c r="P18" s="29"/>
      <c r="Q18" s="29" t="s">
        <v>133</v>
      </c>
      <c r="R18" s="29" t="s">
        <v>152</v>
      </c>
      <c r="S18" s="29"/>
      <c r="T18" s="29" t="s">
        <v>133</v>
      </c>
      <c r="U18" s="29" t="s">
        <v>152</v>
      </c>
    </row>
    <row r="19" spans="2:21">
      <c r="B19" s="45" t="s">
        <v>145</v>
      </c>
      <c r="C19" s="41">
        <v>215</v>
      </c>
      <c r="D19" s="41">
        <v>1542</v>
      </c>
      <c r="E19" s="41">
        <v>6642</v>
      </c>
      <c r="F19" s="41">
        <v>8399</v>
      </c>
      <c r="P19" s="29" t="s">
        <v>28</v>
      </c>
      <c r="Q19" s="29">
        <f>C32</f>
        <v>5</v>
      </c>
      <c r="R19" s="29">
        <f>D32+E32</f>
        <v>727</v>
      </c>
      <c r="S19" s="29"/>
      <c r="T19" s="38">
        <f t="shared" ref="T19:U23" si="0">100*Q19/Q$26</f>
        <v>1.524390243902439</v>
      </c>
      <c r="U19" s="38">
        <f t="shared" si="0"/>
        <v>5.8365446371226719</v>
      </c>
    </row>
    <row r="20" spans="2:21">
      <c r="B20" t="s">
        <v>146</v>
      </c>
      <c r="C20" s="7"/>
      <c r="D20" s="7"/>
      <c r="E20" s="7"/>
      <c r="F20" s="7"/>
      <c r="P20" s="29" t="s">
        <v>27</v>
      </c>
      <c r="Q20" s="29">
        <f>C33</f>
        <v>25</v>
      </c>
      <c r="R20" s="29">
        <f>D33+E33</f>
        <v>832</v>
      </c>
      <c r="S20" s="29"/>
      <c r="T20" s="38">
        <f t="shared" si="0"/>
        <v>7.6219512195121952</v>
      </c>
      <c r="U20" s="38">
        <f t="shared" si="0"/>
        <v>6.6795118818240207</v>
      </c>
    </row>
    <row r="21" spans="2:21">
      <c r="B21" s="44" t="s">
        <v>136</v>
      </c>
      <c r="C21" s="7">
        <v>56</v>
      </c>
      <c r="D21" s="7">
        <v>338</v>
      </c>
      <c r="E21" s="7">
        <v>1521</v>
      </c>
      <c r="F21" s="7">
        <v>1915</v>
      </c>
      <c r="P21" s="29" t="s">
        <v>26</v>
      </c>
      <c r="Q21" s="29">
        <f>SUM(C16,C27)</f>
        <v>52</v>
      </c>
      <c r="R21" s="29">
        <f>D16+E16+D27+E27</f>
        <v>1205</v>
      </c>
      <c r="S21" s="29"/>
      <c r="T21" s="38">
        <f t="shared" si="0"/>
        <v>15.853658536585366</v>
      </c>
      <c r="U21" s="38">
        <f t="shared" si="0"/>
        <v>9.6740526653821455</v>
      </c>
    </row>
    <row r="22" spans="2:21">
      <c r="B22" s="44" t="s">
        <v>137</v>
      </c>
      <c r="C22" s="7" t="s">
        <v>101</v>
      </c>
      <c r="D22" s="7" t="s">
        <v>101</v>
      </c>
      <c r="E22" s="7">
        <v>2</v>
      </c>
      <c r="F22" s="7">
        <v>2</v>
      </c>
      <c r="P22" s="29" t="s">
        <v>25</v>
      </c>
      <c r="Q22" s="29">
        <f>SUM(C21:C26,C28)</f>
        <v>77</v>
      </c>
      <c r="R22" s="29">
        <f>SUM(D21:E26,D28:E28)</f>
        <v>2579</v>
      </c>
      <c r="S22" s="29"/>
      <c r="T22" s="38">
        <f t="shared" si="0"/>
        <v>23.475609756097562</v>
      </c>
      <c r="U22" s="38">
        <f t="shared" si="0"/>
        <v>20.704881181759795</v>
      </c>
    </row>
    <row r="23" spans="2:21">
      <c r="B23" s="44" t="s">
        <v>334</v>
      </c>
      <c r="C23" s="7">
        <v>5</v>
      </c>
      <c r="D23" s="7">
        <v>47</v>
      </c>
      <c r="E23" s="7">
        <v>239</v>
      </c>
      <c r="F23" s="7">
        <v>291</v>
      </c>
      <c r="P23" s="29" t="s">
        <v>24</v>
      </c>
      <c r="Q23" s="29">
        <f>SUM(C10:C15,C17)</f>
        <v>165</v>
      </c>
      <c r="R23" s="29">
        <f>SUM(D10:E15,D17:E17)</f>
        <v>7049</v>
      </c>
      <c r="S23" s="29"/>
      <c r="T23" s="38">
        <f t="shared" si="0"/>
        <v>50.304878048780488</v>
      </c>
      <c r="U23" s="38">
        <f t="shared" si="0"/>
        <v>56.59120102761721</v>
      </c>
    </row>
    <row r="24" spans="2:21">
      <c r="B24" s="44" t="s">
        <v>138</v>
      </c>
      <c r="C24" s="7">
        <v>11</v>
      </c>
      <c r="D24" s="7">
        <v>88</v>
      </c>
      <c r="E24" s="7">
        <v>243</v>
      </c>
      <c r="F24" s="7">
        <v>342</v>
      </c>
      <c r="P24" s="29"/>
      <c r="Q24" s="29"/>
      <c r="R24" s="29"/>
      <c r="S24" s="29"/>
      <c r="T24" s="29"/>
      <c r="U24" s="29"/>
    </row>
    <row r="25" spans="2:21">
      <c r="B25" s="44" t="s">
        <v>139</v>
      </c>
      <c r="C25" s="7">
        <v>2</v>
      </c>
      <c r="D25" s="7">
        <v>11</v>
      </c>
      <c r="E25" s="7">
        <v>40</v>
      </c>
      <c r="F25" s="7">
        <v>53</v>
      </c>
      <c r="P25" s="29" t="s">
        <v>154</v>
      </c>
      <c r="Q25" s="29">
        <f>SUM(C34,C18,C29)</f>
        <v>4</v>
      </c>
      <c r="R25" s="29">
        <f>SUM(D18:E18,D29:E29,D34:E34)</f>
        <v>64</v>
      </c>
      <c r="S25" s="29"/>
      <c r="T25" s="38">
        <f>100*Q25/Q$26</f>
        <v>1.2195121951219512</v>
      </c>
      <c r="U25" s="38">
        <f>100*R25/R$26</f>
        <v>0.51380860629415548</v>
      </c>
    </row>
    <row r="26" spans="2:21">
      <c r="B26" s="44" t="s">
        <v>140</v>
      </c>
      <c r="C26" s="7">
        <v>3</v>
      </c>
      <c r="D26" s="7" t="s">
        <v>101</v>
      </c>
      <c r="E26" s="7">
        <v>32</v>
      </c>
      <c r="F26" s="7">
        <v>35</v>
      </c>
      <c r="P26" s="29" t="s">
        <v>155</v>
      </c>
      <c r="Q26" s="29">
        <f>SUM(Q19:Q25)</f>
        <v>328</v>
      </c>
      <c r="R26" s="29">
        <f>SUM(R19:R25)</f>
        <v>12456</v>
      </c>
      <c r="S26" s="29"/>
      <c r="T26" s="29"/>
      <c r="U26" s="29"/>
    </row>
    <row r="27" spans="2:21">
      <c r="B27" s="44" t="s">
        <v>141</v>
      </c>
      <c r="C27" s="7">
        <v>2</v>
      </c>
      <c r="D27" s="7">
        <v>25</v>
      </c>
      <c r="E27" s="7">
        <v>45</v>
      </c>
      <c r="F27" s="7">
        <v>72</v>
      </c>
      <c r="P27" s="29"/>
      <c r="Q27" s="29"/>
      <c r="R27" s="29"/>
      <c r="S27" s="29"/>
      <c r="T27" s="29"/>
      <c r="U27" s="29"/>
    </row>
    <row r="28" spans="2:21">
      <c r="B28" s="44" t="s">
        <v>142</v>
      </c>
      <c r="C28" s="7" t="s">
        <v>101</v>
      </c>
      <c r="D28" s="7">
        <v>6</v>
      </c>
      <c r="E28" s="7">
        <v>12</v>
      </c>
      <c r="F28" s="7">
        <v>18</v>
      </c>
    </row>
    <row r="29" spans="2:21">
      <c r="B29" s="44" t="s">
        <v>143</v>
      </c>
      <c r="C29" s="7" t="s">
        <v>101</v>
      </c>
      <c r="D29" s="7" t="s">
        <v>101</v>
      </c>
      <c r="E29" s="7" t="s">
        <v>101</v>
      </c>
      <c r="F29" s="7" t="s">
        <v>144</v>
      </c>
    </row>
    <row r="30" spans="2:21">
      <c r="B30" s="45" t="s">
        <v>145</v>
      </c>
      <c r="C30" s="41">
        <v>79</v>
      </c>
      <c r="D30" s="41">
        <v>515</v>
      </c>
      <c r="E30" s="41">
        <v>2134</v>
      </c>
      <c r="F30" s="41">
        <v>2728</v>
      </c>
    </row>
    <row r="31" spans="2:21">
      <c r="B31" t="s">
        <v>147</v>
      </c>
      <c r="C31" s="7"/>
      <c r="D31" s="7"/>
      <c r="E31" s="7"/>
      <c r="F31" s="7"/>
    </row>
    <row r="32" spans="2:21">
      <c r="B32" s="44" t="s">
        <v>148</v>
      </c>
      <c r="C32" s="7">
        <v>5</v>
      </c>
      <c r="D32" s="7">
        <v>169</v>
      </c>
      <c r="E32" s="7">
        <v>558</v>
      </c>
      <c r="F32" s="7">
        <v>732</v>
      </c>
    </row>
    <row r="33" spans="2:11">
      <c r="B33" s="44" t="s">
        <v>149</v>
      </c>
      <c r="C33" s="7">
        <v>25</v>
      </c>
      <c r="D33" s="7">
        <v>257</v>
      </c>
      <c r="E33" s="7">
        <v>575</v>
      </c>
      <c r="F33" s="7">
        <v>857</v>
      </c>
    </row>
    <row r="34" spans="2:11">
      <c r="B34" s="44" t="s">
        <v>150</v>
      </c>
      <c r="C34" s="7">
        <v>4</v>
      </c>
      <c r="D34" s="7">
        <v>17</v>
      </c>
      <c r="E34" s="7">
        <v>47</v>
      </c>
      <c r="F34" s="7">
        <v>68</v>
      </c>
    </row>
    <row r="35" spans="2:11" ht="13.5" thickBot="1">
      <c r="B35" s="46" t="s">
        <v>145</v>
      </c>
      <c r="C35" s="42">
        <v>34</v>
      </c>
      <c r="D35" s="42">
        <v>443</v>
      </c>
      <c r="E35" s="42">
        <v>1180</v>
      </c>
      <c r="F35" s="42">
        <v>1657</v>
      </c>
    </row>
    <row r="36" spans="2:11" ht="13.5" thickBot="1">
      <c r="B36" s="39" t="s">
        <v>151</v>
      </c>
      <c r="C36" s="43">
        <v>328</v>
      </c>
      <c r="D36" s="43">
        <v>2500</v>
      </c>
      <c r="E36" s="43">
        <v>9956</v>
      </c>
      <c r="F36" s="43">
        <v>12784</v>
      </c>
    </row>
    <row r="38" spans="2:11">
      <c r="H38" s="97" t="s">
        <v>474</v>
      </c>
      <c r="I38" s="97" t="s">
        <v>317</v>
      </c>
      <c r="J38" s="97" t="s">
        <v>476</v>
      </c>
      <c r="K38" s="97" t="s">
        <v>325</v>
      </c>
    </row>
    <row r="39" spans="2:11">
      <c r="H39" s="97"/>
      <c r="I39" s="97">
        <f>C19+C30+C35</f>
        <v>328</v>
      </c>
      <c r="J39" s="97">
        <f t="shared" ref="J39:K39" si="1">D19+D30+D35</f>
        <v>2500</v>
      </c>
      <c r="K39" s="97">
        <f t="shared" si="1"/>
        <v>9956</v>
      </c>
    </row>
  </sheetData>
  <phoneticPr fontId="0" type="noConversion"/>
  <hyperlinks>
    <hyperlink ref="D1" location="Contents!A1" display="Return to Contents"/>
  </hyperlink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6"/>
  <dimension ref="B1:V43"/>
  <sheetViews>
    <sheetView workbookViewId="0">
      <selection activeCell="W14" sqref="W14"/>
    </sheetView>
  </sheetViews>
  <sheetFormatPr defaultRowHeight="12.75"/>
  <cols>
    <col min="2" max="2" width="28.7109375" customWidth="1"/>
  </cols>
  <sheetData>
    <row r="1" spans="2:22">
      <c r="D1" s="24" t="s">
        <v>337</v>
      </c>
    </row>
    <row r="2" spans="2:22">
      <c r="B2" s="4" t="s">
        <v>156</v>
      </c>
    </row>
    <row r="3" spans="2:22">
      <c r="B3" s="4"/>
    </row>
    <row r="4" spans="2:22">
      <c r="B4" s="4" t="s">
        <v>409</v>
      </c>
    </row>
    <row r="5" spans="2:22">
      <c r="B5" s="4" t="s">
        <v>410</v>
      </c>
    </row>
    <row r="6" spans="2:22">
      <c r="B6" s="4" t="s">
        <v>464</v>
      </c>
    </row>
    <row r="7" spans="2:22" ht="13.5" thickBot="1"/>
    <row r="8" spans="2:22">
      <c r="B8" s="148" t="s">
        <v>157</v>
      </c>
      <c r="C8" s="153" t="s">
        <v>411</v>
      </c>
      <c r="D8" s="153"/>
      <c r="E8" s="153"/>
      <c r="F8" s="153"/>
      <c r="G8" s="154" t="s">
        <v>412</v>
      </c>
      <c r="H8" s="146"/>
      <c r="I8" s="146"/>
      <c r="J8" s="146"/>
      <c r="K8" s="153" t="s">
        <v>413</v>
      </c>
      <c r="L8" s="146"/>
      <c r="M8" s="146"/>
      <c r="N8" s="146"/>
      <c r="O8" s="155" t="s">
        <v>414</v>
      </c>
      <c r="P8" s="156"/>
      <c r="Q8" s="153" t="s">
        <v>415</v>
      </c>
      <c r="R8" s="146"/>
      <c r="S8" s="146"/>
      <c r="T8" s="146"/>
    </row>
    <row r="9" spans="2:22">
      <c r="B9" s="149"/>
      <c r="C9" s="151" t="s">
        <v>158</v>
      </c>
      <c r="D9" s="151"/>
      <c r="E9" s="151" t="s">
        <v>159</v>
      </c>
      <c r="F9" s="151"/>
      <c r="G9" s="152" t="s">
        <v>158</v>
      </c>
      <c r="H9" s="151"/>
      <c r="I9" s="151" t="s">
        <v>159</v>
      </c>
      <c r="J9" s="151"/>
      <c r="K9" s="151" t="s">
        <v>158</v>
      </c>
      <c r="L9" s="151"/>
      <c r="M9" s="151" t="s">
        <v>159</v>
      </c>
      <c r="N9" s="151"/>
      <c r="O9" s="157"/>
      <c r="P9" s="157"/>
      <c r="Q9" s="151" t="s">
        <v>158</v>
      </c>
      <c r="R9" s="151"/>
      <c r="S9" s="151" t="s">
        <v>159</v>
      </c>
      <c r="T9" s="151"/>
    </row>
    <row r="10" spans="2:22" ht="13.5" thickBot="1">
      <c r="B10" s="150"/>
      <c r="C10" s="34" t="s">
        <v>152</v>
      </c>
      <c r="D10" s="34" t="s">
        <v>303</v>
      </c>
      <c r="E10" s="34" t="s">
        <v>152</v>
      </c>
      <c r="F10" s="34" t="s">
        <v>303</v>
      </c>
      <c r="G10" s="50" t="s">
        <v>152</v>
      </c>
      <c r="H10" s="34" t="s">
        <v>303</v>
      </c>
      <c r="I10" s="34" t="s">
        <v>152</v>
      </c>
      <c r="J10" s="34" t="s">
        <v>303</v>
      </c>
      <c r="K10" s="34" t="s">
        <v>152</v>
      </c>
      <c r="L10" s="34" t="s">
        <v>303</v>
      </c>
      <c r="M10" s="34" t="s">
        <v>152</v>
      </c>
      <c r="N10" s="34" t="s">
        <v>303</v>
      </c>
      <c r="O10" s="34" t="s">
        <v>152</v>
      </c>
      <c r="P10" s="34" t="s">
        <v>303</v>
      </c>
      <c r="Q10" s="34" t="s">
        <v>152</v>
      </c>
      <c r="R10" s="34" t="s">
        <v>303</v>
      </c>
      <c r="S10" s="34" t="s">
        <v>152</v>
      </c>
      <c r="T10" s="34" t="s">
        <v>303</v>
      </c>
    </row>
    <row r="11" spans="2:22">
      <c r="B11" s="63" t="s">
        <v>135</v>
      </c>
      <c r="C11" s="51"/>
      <c r="D11" s="17"/>
      <c r="E11" s="17"/>
      <c r="F11" s="52"/>
      <c r="K11" s="68"/>
      <c r="L11" s="69"/>
      <c r="M11" s="69"/>
      <c r="N11" s="70"/>
      <c r="Q11" s="68"/>
      <c r="R11" s="69"/>
      <c r="S11" s="69"/>
      <c r="T11" s="70"/>
    </row>
    <row r="12" spans="2:22">
      <c r="B12" s="64" t="s">
        <v>136</v>
      </c>
      <c r="C12" s="53">
        <v>1671</v>
      </c>
      <c r="D12" s="54">
        <v>6</v>
      </c>
      <c r="E12" s="55">
        <v>761</v>
      </c>
      <c r="F12" s="56">
        <v>7</v>
      </c>
      <c r="G12" s="7">
        <v>290</v>
      </c>
      <c r="H12" s="8">
        <v>3</v>
      </c>
      <c r="I12" s="7">
        <v>131</v>
      </c>
      <c r="J12" s="8">
        <v>2</v>
      </c>
      <c r="K12" s="53">
        <v>1617</v>
      </c>
      <c r="L12" s="54">
        <v>50</v>
      </c>
      <c r="M12" s="55">
        <v>863</v>
      </c>
      <c r="N12" s="56">
        <v>47</v>
      </c>
      <c r="O12" s="7">
        <v>9</v>
      </c>
      <c r="P12" s="8">
        <v>1</v>
      </c>
      <c r="Q12" s="53">
        <v>3578</v>
      </c>
      <c r="R12" s="54">
        <v>59</v>
      </c>
      <c r="S12" s="55">
        <v>1755</v>
      </c>
      <c r="T12" s="56">
        <v>56</v>
      </c>
    </row>
    <row r="13" spans="2:22">
      <c r="B13" s="64" t="s">
        <v>137</v>
      </c>
      <c r="C13" s="53">
        <v>5</v>
      </c>
      <c r="D13" s="55" t="s">
        <v>144</v>
      </c>
      <c r="E13" s="55">
        <v>7</v>
      </c>
      <c r="F13" s="56" t="s">
        <v>144</v>
      </c>
      <c r="G13" s="7" t="s">
        <v>101</v>
      </c>
      <c r="H13" s="8" t="s">
        <v>144</v>
      </c>
      <c r="I13" s="7" t="s">
        <v>101</v>
      </c>
      <c r="J13" s="8" t="s">
        <v>144</v>
      </c>
      <c r="K13" s="53" t="s">
        <v>101</v>
      </c>
      <c r="L13" s="54" t="s">
        <v>144</v>
      </c>
      <c r="M13" s="55" t="s">
        <v>101</v>
      </c>
      <c r="N13" s="56" t="s">
        <v>144</v>
      </c>
      <c r="O13" s="7" t="s">
        <v>101</v>
      </c>
      <c r="P13" s="8" t="s">
        <v>144</v>
      </c>
      <c r="Q13" s="53">
        <v>5</v>
      </c>
      <c r="R13" s="54" t="s">
        <v>144</v>
      </c>
      <c r="S13" s="55">
        <v>7</v>
      </c>
      <c r="T13" s="56" t="s">
        <v>144</v>
      </c>
      <c r="V13" s="8"/>
    </row>
    <row r="14" spans="2:22">
      <c r="B14" s="64" t="s">
        <v>334</v>
      </c>
      <c r="C14" s="53">
        <v>159</v>
      </c>
      <c r="D14" s="55" t="s">
        <v>144</v>
      </c>
      <c r="E14" s="55">
        <v>88</v>
      </c>
      <c r="F14" s="56" t="s">
        <v>144</v>
      </c>
      <c r="G14" s="7">
        <v>40</v>
      </c>
      <c r="H14" s="8" t="s">
        <v>144</v>
      </c>
      <c r="I14" s="7">
        <v>11</v>
      </c>
      <c r="J14" s="8">
        <v>1</v>
      </c>
      <c r="K14" s="53">
        <v>233</v>
      </c>
      <c r="L14" s="54">
        <v>10</v>
      </c>
      <c r="M14" s="55">
        <v>152</v>
      </c>
      <c r="N14" s="56">
        <v>7</v>
      </c>
      <c r="O14" s="7">
        <v>1</v>
      </c>
      <c r="P14" s="8" t="s">
        <v>144</v>
      </c>
      <c r="Q14" s="53">
        <v>432</v>
      </c>
      <c r="R14" s="54">
        <v>10</v>
      </c>
      <c r="S14" s="55">
        <v>251</v>
      </c>
      <c r="T14" s="56">
        <v>8</v>
      </c>
    </row>
    <row r="15" spans="2:22">
      <c r="B15" s="64" t="s">
        <v>138</v>
      </c>
      <c r="C15" s="53">
        <v>151</v>
      </c>
      <c r="D15" s="54">
        <v>2</v>
      </c>
      <c r="E15" s="55">
        <v>61</v>
      </c>
      <c r="F15" s="56">
        <v>3</v>
      </c>
      <c r="G15" s="7">
        <v>33</v>
      </c>
      <c r="H15" s="8" t="s">
        <v>144</v>
      </c>
      <c r="I15" s="7">
        <v>13</v>
      </c>
      <c r="J15" s="8" t="s">
        <v>144</v>
      </c>
      <c r="K15" s="53">
        <v>324</v>
      </c>
      <c r="L15" s="54">
        <v>4</v>
      </c>
      <c r="M15" s="55">
        <v>166</v>
      </c>
      <c r="N15" s="56">
        <v>10</v>
      </c>
      <c r="O15" s="7">
        <v>1</v>
      </c>
      <c r="P15" s="8" t="s">
        <v>144</v>
      </c>
      <c r="Q15" s="53">
        <v>508</v>
      </c>
      <c r="R15" s="54">
        <v>6</v>
      </c>
      <c r="S15" s="55">
        <v>240</v>
      </c>
      <c r="T15" s="56">
        <v>13</v>
      </c>
    </row>
    <row r="16" spans="2:22">
      <c r="B16" s="64" t="s">
        <v>139</v>
      </c>
      <c r="C16" s="53">
        <v>26</v>
      </c>
      <c r="D16" s="55" t="s">
        <v>144</v>
      </c>
      <c r="E16" s="55">
        <v>13</v>
      </c>
      <c r="F16" s="56" t="s">
        <v>144</v>
      </c>
      <c r="G16" s="7">
        <v>13</v>
      </c>
      <c r="H16" s="8" t="s">
        <v>144</v>
      </c>
      <c r="I16" s="7">
        <v>3</v>
      </c>
      <c r="J16" s="8" t="s">
        <v>144</v>
      </c>
      <c r="K16" s="53">
        <v>121</v>
      </c>
      <c r="L16" s="54">
        <v>6</v>
      </c>
      <c r="M16" s="55">
        <v>47</v>
      </c>
      <c r="N16" s="56">
        <v>2</v>
      </c>
      <c r="O16" s="7" t="s">
        <v>101</v>
      </c>
      <c r="P16" s="8" t="s">
        <v>144</v>
      </c>
      <c r="Q16" s="53">
        <v>160</v>
      </c>
      <c r="R16" s="54">
        <v>6</v>
      </c>
      <c r="S16" s="55">
        <v>63</v>
      </c>
      <c r="T16" s="56">
        <v>2</v>
      </c>
    </row>
    <row r="17" spans="2:22">
      <c r="B17" s="64" t="s">
        <v>140</v>
      </c>
      <c r="C17" s="53">
        <v>7</v>
      </c>
      <c r="D17" s="55" t="s">
        <v>144</v>
      </c>
      <c r="E17" s="55">
        <v>3</v>
      </c>
      <c r="F17" s="56" t="s">
        <v>144</v>
      </c>
      <c r="G17" s="7" t="s">
        <v>101</v>
      </c>
      <c r="H17" s="8" t="s">
        <v>144</v>
      </c>
      <c r="I17" s="7">
        <v>1</v>
      </c>
      <c r="J17" s="8" t="s">
        <v>144</v>
      </c>
      <c r="K17" s="53">
        <v>7</v>
      </c>
      <c r="L17" s="54">
        <v>1</v>
      </c>
      <c r="M17" s="55">
        <v>1</v>
      </c>
      <c r="N17" s="56" t="s">
        <v>144</v>
      </c>
      <c r="O17" s="7" t="s">
        <v>101</v>
      </c>
      <c r="P17" s="8" t="s">
        <v>144</v>
      </c>
      <c r="Q17" s="53">
        <v>14</v>
      </c>
      <c r="R17" s="54">
        <v>1</v>
      </c>
      <c r="S17" s="55">
        <v>5</v>
      </c>
      <c r="T17" s="56" t="s">
        <v>144</v>
      </c>
      <c r="V17" s="8"/>
    </row>
    <row r="18" spans="2:22">
      <c r="B18" s="64" t="s">
        <v>141</v>
      </c>
      <c r="C18" s="53">
        <v>463</v>
      </c>
      <c r="D18" s="54">
        <v>4</v>
      </c>
      <c r="E18" s="55">
        <v>148</v>
      </c>
      <c r="F18" s="56">
        <v>7</v>
      </c>
      <c r="G18" s="7">
        <v>50</v>
      </c>
      <c r="H18" s="8">
        <v>3</v>
      </c>
      <c r="I18" s="7">
        <v>12</v>
      </c>
      <c r="J18" s="8">
        <v>1</v>
      </c>
      <c r="K18" s="53">
        <v>394</v>
      </c>
      <c r="L18" s="54">
        <v>31</v>
      </c>
      <c r="M18" s="55">
        <v>66</v>
      </c>
      <c r="N18" s="56">
        <v>4</v>
      </c>
      <c r="O18" s="7">
        <v>2</v>
      </c>
      <c r="P18" s="8" t="s">
        <v>144</v>
      </c>
      <c r="Q18" s="53">
        <v>907</v>
      </c>
      <c r="R18" s="54">
        <v>38</v>
      </c>
      <c r="S18" s="55">
        <v>226</v>
      </c>
      <c r="T18" s="56">
        <v>12</v>
      </c>
    </row>
    <row r="19" spans="2:22">
      <c r="B19" s="64" t="s">
        <v>142</v>
      </c>
      <c r="C19" s="53">
        <v>7</v>
      </c>
      <c r="D19" s="55" t="s">
        <v>144</v>
      </c>
      <c r="E19" s="55">
        <v>1</v>
      </c>
      <c r="F19" s="56" t="s">
        <v>144</v>
      </c>
      <c r="G19" s="7" t="s">
        <v>101</v>
      </c>
      <c r="H19" s="8" t="s">
        <v>144</v>
      </c>
      <c r="I19" s="7" t="s">
        <v>101</v>
      </c>
      <c r="J19" s="8" t="s">
        <v>144</v>
      </c>
      <c r="K19" s="53">
        <v>10</v>
      </c>
      <c r="L19" s="54">
        <v>2</v>
      </c>
      <c r="M19" s="55">
        <v>2</v>
      </c>
      <c r="N19" s="56">
        <v>1</v>
      </c>
      <c r="O19" s="7" t="s">
        <v>101</v>
      </c>
      <c r="P19" s="8" t="s">
        <v>144</v>
      </c>
      <c r="Q19" s="53">
        <v>17</v>
      </c>
      <c r="R19" s="54">
        <v>2</v>
      </c>
      <c r="S19" s="55">
        <v>3</v>
      </c>
      <c r="T19" s="56">
        <v>1</v>
      </c>
      <c r="V19" s="8"/>
    </row>
    <row r="20" spans="2:22">
      <c r="B20" s="64" t="s">
        <v>143</v>
      </c>
      <c r="C20" s="53" t="s">
        <v>101</v>
      </c>
      <c r="D20" s="55" t="s">
        <v>144</v>
      </c>
      <c r="E20" s="55" t="s">
        <v>101</v>
      </c>
      <c r="F20" s="56" t="s">
        <v>144</v>
      </c>
      <c r="G20" s="7" t="s">
        <v>101</v>
      </c>
      <c r="H20" s="8" t="s">
        <v>144</v>
      </c>
      <c r="I20" s="7" t="s">
        <v>101</v>
      </c>
      <c r="J20" s="8" t="s">
        <v>144</v>
      </c>
      <c r="K20" s="53" t="s">
        <v>101</v>
      </c>
      <c r="L20" s="54" t="s">
        <v>144</v>
      </c>
      <c r="M20" s="55" t="s">
        <v>101</v>
      </c>
      <c r="N20" s="56" t="s">
        <v>144</v>
      </c>
      <c r="O20" s="7" t="s">
        <v>101</v>
      </c>
      <c r="P20" s="8" t="s">
        <v>144</v>
      </c>
      <c r="Q20" s="53" t="s">
        <v>101</v>
      </c>
      <c r="R20" s="54" t="s">
        <v>144</v>
      </c>
      <c r="S20" s="55" t="s">
        <v>101</v>
      </c>
      <c r="T20" s="56" t="s">
        <v>144</v>
      </c>
      <c r="V20" s="8"/>
    </row>
    <row r="21" spans="2:22">
      <c r="B21" s="65" t="s">
        <v>145</v>
      </c>
      <c r="C21" s="57">
        <v>2489</v>
      </c>
      <c r="D21" s="47">
        <v>12</v>
      </c>
      <c r="E21" s="41">
        <v>1082</v>
      </c>
      <c r="F21" s="58">
        <v>17</v>
      </c>
      <c r="G21" s="41">
        <v>426</v>
      </c>
      <c r="H21" s="47">
        <v>6</v>
      </c>
      <c r="I21" s="41">
        <v>171</v>
      </c>
      <c r="J21" s="47">
        <v>4</v>
      </c>
      <c r="K21" s="57">
        <v>2706</v>
      </c>
      <c r="L21" s="47">
        <v>104</v>
      </c>
      <c r="M21" s="41">
        <v>1297</v>
      </c>
      <c r="N21" s="58">
        <v>71</v>
      </c>
      <c r="O21" s="41">
        <v>13</v>
      </c>
      <c r="P21" s="47">
        <v>1</v>
      </c>
      <c r="Q21" s="57">
        <v>5621</v>
      </c>
      <c r="R21" s="47">
        <v>122</v>
      </c>
      <c r="S21" s="41">
        <v>2550</v>
      </c>
      <c r="T21" s="58">
        <v>92</v>
      </c>
    </row>
    <row r="22" spans="2:22">
      <c r="B22" s="63" t="s">
        <v>146</v>
      </c>
      <c r="C22" s="53"/>
      <c r="D22" s="54"/>
      <c r="E22" s="55"/>
      <c r="F22" s="56"/>
      <c r="G22" s="7"/>
      <c r="H22" s="8"/>
      <c r="I22" s="7"/>
      <c r="J22" s="8"/>
      <c r="K22" s="53"/>
      <c r="L22" s="54"/>
      <c r="M22" s="55"/>
      <c r="N22" s="56"/>
      <c r="O22" s="7"/>
      <c r="P22" s="8"/>
      <c r="Q22" s="53"/>
      <c r="R22" s="54"/>
      <c r="S22" s="55"/>
      <c r="T22" s="56"/>
    </row>
    <row r="23" spans="2:22">
      <c r="B23" s="64" t="s">
        <v>136</v>
      </c>
      <c r="C23" s="53">
        <v>445</v>
      </c>
      <c r="D23" s="54">
        <v>4</v>
      </c>
      <c r="E23" s="55">
        <v>297</v>
      </c>
      <c r="F23" s="56">
        <v>5</v>
      </c>
      <c r="G23" s="7">
        <v>92</v>
      </c>
      <c r="H23" s="8">
        <v>5</v>
      </c>
      <c r="I23" s="7">
        <v>54</v>
      </c>
      <c r="J23" s="8" t="s">
        <v>144</v>
      </c>
      <c r="K23" s="53">
        <v>623</v>
      </c>
      <c r="L23" s="54">
        <v>17</v>
      </c>
      <c r="M23" s="55">
        <v>342</v>
      </c>
      <c r="N23" s="56">
        <v>25</v>
      </c>
      <c r="O23" s="7">
        <v>6</v>
      </c>
      <c r="P23" s="8" t="s">
        <v>144</v>
      </c>
      <c r="Q23" s="53">
        <v>1160</v>
      </c>
      <c r="R23" s="54">
        <v>26</v>
      </c>
      <c r="S23" s="55">
        <v>693</v>
      </c>
      <c r="T23" s="56">
        <v>30</v>
      </c>
    </row>
    <row r="24" spans="2:22">
      <c r="B24" s="64" t="s">
        <v>137</v>
      </c>
      <c r="C24" s="53">
        <v>1</v>
      </c>
      <c r="D24" s="55" t="s">
        <v>144</v>
      </c>
      <c r="E24" s="55">
        <v>1</v>
      </c>
      <c r="F24" s="56" t="s">
        <v>144</v>
      </c>
      <c r="G24" s="7" t="s">
        <v>101</v>
      </c>
      <c r="H24" s="8" t="s">
        <v>144</v>
      </c>
      <c r="I24" s="7" t="s">
        <v>101</v>
      </c>
      <c r="J24" s="8" t="s">
        <v>144</v>
      </c>
      <c r="K24" s="53" t="s">
        <v>101</v>
      </c>
      <c r="L24" s="54" t="s">
        <v>144</v>
      </c>
      <c r="M24" s="55" t="s">
        <v>101</v>
      </c>
      <c r="N24" s="56" t="s">
        <v>144</v>
      </c>
      <c r="O24" s="7" t="s">
        <v>101</v>
      </c>
      <c r="P24" s="8" t="s">
        <v>144</v>
      </c>
      <c r="Q24" s="53">
        <v>1</v>
      </c>
      <c r="R24" s="54" t="s">
        <v>144</v>
      </c>
      <c r="S24" s="55">
        <v>1</v>
      </c>
      <c r="T24" s="56" t="s">
        <v>144</v>
      </c>
      <c r="V24" s="8"/>
    </row>
    <row r="25" spans="2:22">
      <c r="B25" s="64" t="s">
        <v>334</v>
      </c>
      <c r="C25" s="53">
        <v>54</v>
      </c>
      <c r="D25" s="54" t="s">
        <v>144</v>
      </c>
      <c r="E25" s="55">
        <v>34</v>
      </c>
      <c r="F25" s="56" t="s">
        <v>144</v>
      </c>
      <c r="G25" s="7">
        <v>9</v>
      </c>
      <c r="H25" s="8" t="s">
        <v>144</v>
      </c>
      <c r="I25" s="7">
        <v>10</v>
      </c>
      <c r="J25" s="8" t="s">
        <v>144</v>
      </c>
      <c r="K25" s="53">
        <v>130</v>
      </c>
      <c r="L25" s="54">
        <v>4</v>
      </c>
      <c r="M25" s="55">
        <v>49</v>
      </c>
      <c r="N25" s="56">
        <v>1</v>
      </c>
      <c r="O25" s="7" t="s">
        <v>101</v>
      </c>
      <c r="P25" s="8" t="s">
        <v>144</v>
      </c>
      <c r="Q25" s="53">
        <v>193</v>
      </c>
      <c r="R25" s="54">
        <v>4</v>
      </c>
      <c r="S25" s="55">
        <v>93</v>
      </c>
      <c r="T25" s="56">
        <v>1</v>
      </c>
    </row>
    <row r="26" spans="2:22">
      <c r="B26" s="64" t="s">
        <v>138</v>
      </c>
      <c r="C26" s="53">
        <v>52</v>
      </c>
      <c r="D26" s="55" t="s">
        <v>144</v>
      </c>
      <c r="E26" s="55">
        <v>21</v>
      </c>
      <c r="F26" s="56" t="s">
        <v>144</v>
      </c>
      <c r="G26" s="7">
        <v>11</v>
      </c>
      <c r="H26" s="8" t="s">
        <v>144</v>
      </c>
      <c r="I26" s="7">
        <v>7</v>
      </c>
      <c r="J26" s="8" t="s">
        <v>144</v>
      </c>
      <c r="K26" s="53">
        <v>162</v>
      </c>
      <c r="L26" s="54">
        <v>5</v>
      </c>
      <c r="M26" s="55">
        <v>77</v>
      </c>
      <c r="N26" s="56">
        <v>6</v>
      </c>
      <c r="O26" s="7">
        <v>1</v>
      </c>
      <c r="P26" s="8" t="s">
        <v>144</v>
      </c>
      <c r="Q26" s="53">
        <v>225</v>
      </c>
      <c r="R26" s="54">
        <v>5</v>
      </c>
      <c r="S26" s="55">
        <v>105</v>
      </c>
      <c r="T26" s="56">
        <v>6</v>
      </c>
    </row>
    <row r="27" spans="2:22">
      <c r="B27" s="64" t="s">
        <v>139</v>
      </c>
      <c r="C27" s="53">
        <v>7</v>
      </c>
      <c r="D27" s="55" t="s">
        <v>144</v>
      </c>
      <c r="E27" s="55">
        <v>2</v>
      </c>
      <c r="F27" s="56" t="s">
        <v>144</v>
      </c>
      <c r="G27" s="7">
        <v>1</v>
      </c>
      <c r="H27" s="8" t="s">
        <v>144</v>
      </c>
      <c r="I27" s="7" t="s">
        <v>101</v>
      </c>
      <c r="J27" s="8" t="s">
        <v>144</v>
      </c>
      <c r="K27" s="53">
        <v>32</v>
      </c>
      <c r="L27" s="54">
        <v>1</v>
      </c>
      <c r="M27" s="55">
        <v>9</v>
      </c>
      <c r="N27" s="56">
        <v>1</v>
      </c>
      <c r="O27" s="7" t="s">
        <v>101</v>
      </c>
      <c r="P27" s="8" t="s">
        <v>144</v>
      </c>
      <c r="Q27" s="53">
        <v>40</v>
      </c>
      <c r="R27" s="54">
        <v>1</v>
      </c>
      <c r="S27" s="55">
        <v>11</v>
      </c>
      <c r="T27" s="56">
        <v>1</v>
      </c>
      <c r="V27" s="8"/>
    </row>
    <row r="28" spans="2:22">
      <c r="B28" s="64" t="s">
        <v>140</v>
      </c>
      <c r="C28" s="53">
        <v>10</v>
      </c>
      <c r="D28" s="55" t="s">
        <v>144</v>
      </c>
      <c r="E28" s="55">
        <v>2</v>
      </c>
      <c r="F28" s="56" t="s">
        <v>144</v>
      </c>
      <c r="G28" s="7">
        <v>1</v>
      </c>
      <c r="H28" s="8" t="s">
        <v>144</v>
      </c>
      <c r="I28" s="7" t="s">
        <v>101</v>
      </c>
      <c r="J28" s="8" t="s">
        <v>144</v>
      </c>
      <c r="K28" s="53">
        <v>19</v>
      </c>
      <c r="L28" s="54" t="s">
        <v>144</v>
      </c>
      <c r="M28" s="55" t="s">
        <v>101</v>
      </c>
      <c r="N28" s="56">
        <v>3</v>
      </c>
      <c r="O28" s="7" t="s">
        <v>101</v>
      </c>
      <c r="P28" s="8" t="s">
        <v>144</v>
      </c>
      <c r="Q28" s="53">
        <v>30</v>
      </c>
      <c r="R28" s="54" t="s">
        <v>144</v>
      </c>
      <c r="S28" s="55">
        <v>2</v>
      </c>
      <c r="T28" s="56">
        <v>3</v>
      </c>
      <c r="V28" s="8"/>
    </row>
    <row r="29" spans="2:22">
      <c r="B29" s="64" t="s">
        <v>141</v>
      </c>
      <c r="C29" s="53">
        <v>15</v>
      </c>
      <c r="D29" s="55">
        <v>1</v>
      </c>
      <c r="E29" s="55">
        <v>5</v>
      </c>
      <c r="F29" s="56">
        <v>1</v>
      </c>
      <c r="G29" s="7">
        <v>7</v>
      </c>
      <c r="H29" s="8" t="s">
        <v>144</v>
      </c>
      <c r="I29" s="7">
        <v>1</v>
      </c>
      <c r="J29" s="8" t="s">
        <v>144</v>
      </c>
      <c r="K29" s="53">
        <v>35</v>
      </c>
      <c r="L29" s="54" t="s">
        <v>144</v>
      </c>
      <c r="M29" s="55">
        <v>6</v>
      </c>
      <c r="N29" s="56" t="s">
        <v>144</v>
      </c>
      <c r="O29" s="7">
        <v>1</v>
      </c>
      <c r="P29" s="8" t="s">
        <v>144</v>
      </c>
      <c r="Q29" s="53">
        <v>57</v>
      </c>
      <c r="R29" s="54">
        <v>1</v>
      </c>
      <c r="S29" s="55">
        <v>12</v>
      </c>
      <c r="T29" s="56">
        <v>1</v>
      </c>
    </row>
    <row r="30" spans="2:22">
      <c r="B30" s="64" t="s">
        <v>142</v>
      </c>
      <c r="C30" s="53">
        <v>9</v>
      </c>
      <c r="D30" s="55" t="s">
        <v>144</v>
      </c>
      <c r="E30" s="55">
        <v>1</v>
      </c>
      <c r="F30" s="56" t="s">
        <v>144</v>
      </c>
      <c r="G30" s="7">
        <v>2</v>
      </c>
      <c r="H30" s="8" t="s">
        <v>144</v>
      </c>
      <c r="I30" s="7" t="s">
        <v>101</v>
      </c>
      <c r="J30" s="8" t="s">
        <v>144</v>
      </c>
      <c r="K30" s="53">
        <v>4</v>
      </c>
      <c r="L30" s="54" t="s">
        <v>144</v>
      </c>
      <c r="M30" s="55">
        <v>2</v>
      </c>
      <c r="N30" s="56" t="s">
        <v>144</v>
      </c>
      <c r="O30" s="7" t="s">
        <v>101</v>
      </c>
      <c r="P30" s="8" t="s">
        <v>144</v>
      </c>
      <c r="Q30" s="53">
        <v>15</v>
      </c>
      <c r="R30" s="54" t="s">
        <v>144</v>
      </c>
      <c r="S30" s="55">
        <v>3</v>
      </c>
      <c r="T30" s="56" t="s">
        <v>144</v>
      </c>
      <c r="V30" s="8"/>
    </row>
    <row r="31" spans="2:22">
      <c r="B31" s="64" t="s">
        <v>143</v>
      </c>
      <c r="C31" s="53" t="s">
        <v>101</v>
      </c>
      <c r="D31" s="55" t="s">
        <v>144</v>
      </c>
      <c r="E31" s="55" t="s">
        <v>101</v>
      </c>
      <c r="F31" s="56" t="s">
        <v>144</v>
      </c>
      <c r="G31" s="7" t="s">
        <v>101</v>
      </c>
      <c r="H31" s="8" t="s">
        <v>144</v>
      </c>
      <c r="I31" s="7" t="s">
        <v>101</v>
      </c>
      <c r="J31" s="8" t="s">
        <v>144</v>
      </c>
      <c r="K31" s="53" t="s">
        <v>101</v>
      </c>
      <c r="L31" s="54" t="s">
        <v>144</v>
      </c>
      <c r="M31" s="55" t="s">
        <v>101</v>
      </c>
      <c r="N31" s="56" t="s">
        <v>144</v>
      </c>
      <c r="O31" s="7" t="s">
        <v>101</v>
      </c>
      <c r="P31" s="8" t="s">
        <v>144</v>
      </c>
      <c r="Q31" s="53" t="s">
        <v>101</v>
      </c>
      <c r="R31" s="54" t="s">
        <v>144</v>
      </c>
      <c r="S31" s="55" t="s">
        <v>101</v>
      </c>
      <c r="T31" s="56" t="s">
        <v>144</v>
      </c>
      <c r="V31" s="8"/>
    </row>
    <row r="32" spans="2:22">
      <c r="B32" s="65" t="s">
        <v>145</v>
      </c>
      <c r="C32" s="57">
        <v>593</v>
      </c>
      <c r="D32" s="47">
        <v>5</v>
      </c>
      <c r="E32" s="41">
        <v>363</v>
      </c>
      <c r="F32" s="58">
        <v>6</v>
      </c>
      <c r="G32" s="41">
        <v>123</v>
      </c>
      <c r="H32" s="47">
        <v>5</v>
      </c>
      <c r="I32" s="41">
        <v>72</v>
      </c>
      <c r="J32" s="47" t="s">
        <v>144</v>
      </c>
      <c r="K32" s="57">
        <v>1005</v>
      </c>
      <c r="L32" s="47">
        <v>27</v>
      </c>
      <c r="M32" s="41">
        <v>485</v>
      </c>
      <c r="N32" s="58">
        <v>36</v>
      </c>
      <c r="O32" s="41">
        <v>8</v>
      </c>
      <c r="P32" s="47" t="s">
        <v>144</v>
      </c>
      <c r="Q32" s="57">
        <v>1721</v>
      </c>
      <c r="R32" s="47">
        <v>37</v>
      </c>
      <c r="S32" s="41">
        <v>920</v>
      </c>
      <c r="T32" s="58">
        <v>42</v>
      </c>
    </row>
    <row r="33" spans="2:22">
      <c r="B33" s="63" t="s">
        <v>147</v>
      </c>
      <c r="C33" s="53"/>
      <c r="D33" s="54"/>
      <c r="E33" s="55"/>
      <c r="F33" s="56"/>
      <c r="G33" s="7"/>
      <c r="H33" s="8"/>
      <c r="I33" s="7"/>
      <c r="J33" s="8"/>
      <c r="K33" s="53"/>
      <c r="L33" s="54"/>
      <c r="M33" s="55"/>
      <c r="N33" s="56"/>
      <c r="O33" s="7"/>
      <c r="P33" s="8"/>
      <c r="Q33" s="53"/>
      <c r="R33" s="54"/>
      <c r="S33" s="55"/>
      <c r="T33" s="56"/>
    </row>
    <row r="34" spans="2:22">
      <c r="B34" s="64" t="s">
        <v>148</v>
      </c>
      <c r="C34" s="53">
        <v>496</v>
      </c>
      <c r="D34" s="54">
        <v>3</v>
      </c>
      <c r="E34" s="55">
        <v>109</v>
      </c>
      <c r="F34" s="56" t="s">
        <v>144</v>
      </c>
      <c r="G34" s="7">
        <v>37</v>
      </c>
      <c r="H34" s="8" t="s">
        <v>144</v>
      </c>
      <c r="I34" s="7">
        <v>6</v>
      </c>
      <c r="J34" s="8" t="s">
        <v>144</v>
      </c>
      <c r="K34" s="53">
        <v>71</v>
      </c>
      <c r="L34" s="54">
        <v>1</v>
      </c>
      <c r="M34" s="55">
        <v>7</v>
      </c>
      <c r="N34" s="56">
        <v>1</v>
      </c>
      <c r="O34" s="7">
        <v>1</v>
      </c>
      <c r="P34" s="8" t="s">
        <v>144</v>
      </c>
      <c r="Q34" s="53">
        <v>604</v>
      </c>
      <c r="R34" s="54">
        <v>4</v>
      </c>
      <c r="S34" s="55">
        <v>122</v>
      </c>
      <c r="T34" s="56">
        <v>1</v>
      </c>
    </row>
    <row r="35" spans="2:22">
      <c r="B35" s="64" t="s">
        <v>149</v>
      </c>
      <c r="C35" s="53">
        <v>570</v>
      </c>
      <c r="D35" s="54">
        <v>8</v>
      </c>
      <c r="E35" s="55">
        <v>185</v>
      </c>
      <c r="F35" s="56">
        <v>3</v>
      </c>
      <c r="G35" s="7">
        <v>16</v>
      </c>
      <c r="H35" s="8" t="s">
        <v>144</v>
      </c>
      <c r="I35" s="7">
        <v>15</v>
      </c>
      <c r="J35" s="8">
        <v>2</v>
      </c>
      <c r="K35" s="53">
        <v>23</v>
      </c>
      <c r="L35" s="54">
        <v>4</v>
      </c>
      <c r="M35" s="55">
        <v>21</v>
      </c>
      <c r="N35" s="56">
        <v>8</v>
      </c>
      <c r="O35" s="7">
        <v>2</v>
      </c>
      <c r="P35" s="8" t="s">
        <v>144</v>
      </c>
      <c r="Q35" s="53">
        <v>609</v>
      </c>
      <c r="R35" s="54">
        <v>12</v>
      </c>
      <c r="S35" s="55">
        <v>221</v>
      </c>
      <c r="T35" s="56">
        <v>13</v>
      </c>
    </row>
    <row r="36" spans="2:22">
      <c r="B36" s="64" t="s">
        <v>150</v>
      </c>
      <c r="C36" s="53">
        <v>53</v>
      </c>
      <c r="D36" s="55">
        <v>2</v>
      </c>
      <c r="E36" s="55">
        <v>7</v>
      </c>
      <c r="F36" s="56" t="s">
        <v>144</v>
      </c>
      <c r="G36" s="7">
        <v>1</v>
      </c>
      <c r="H36" s="8">
        <v>1</v>
      </c>
      <c r="I36" s="7" t="s">
        <v>101</v>
      </c>
      <c r="J36" s="8" t="s">
        <v>144</v>
      </c>
      <c r="K36" s="53">
        <v>1</v>
      </c>
      <c r="L36" s="54">
        <v>1</v>
      </c>
      <c r="M36" s="55">
        <v>1</v>
      </c>
      <c r="N36" s="56" t="s">
        <v>144</v>
      </c>
      <c r="O36" s="7">
        <v>1</v>
      </c>
      <c r="P36" s="8" t="s">
        <v>144</v>
      </c>
      <c r="Q36" s="53">
        <v>55</v>
      </c>
      <c r="R36" s="54">
        <v>4</v>
      </c>
      <c r="S36" s="55">
        <v>8</v>
      </c>
      <c r="T36" s="56" t="s">
        <v>144</v>
      </c>
      <c r="V36" s="8"/>
    </row>
    <row r="37" spans="2:22" ht="13.5" thickBot="1">
      <c r="B37" s="66" t="s">
        <v>145</v>
      </c>
      <c r="C37" s="59">
        <v>1119</v>
      </c>
      <c r="D37" s="48">
        <v>13</v>
      </c>
      <c r="E37" s="42">
        <v>301</v>
      </c>
      <c r="F37" s="60">
        <v>3</v>
      </c>
      <c r="G37" s="42">
        <v>54</v>
      </c>
      <c r="H37" s="48">
        <v>1</v>
      </c>
      <c r="I37" s="42">
        <v>21</v>
      </c>
      <c r="J37" s="48">
        <v>2</v>
      </c>
      <c r="K37" s="59">
        <v>95</v>
      </c>
      <c r="L37" s="48">
        <v>6</v>
      </c>
      <c r="M37" s="42">
        <v>29</v>
      </c>
      <c r="N37" s="60">
        <v>9</v>
      </c>
      <c r="O37" s="42">
        <v>4</v>
      </c>
      <c r="P37" s="48" t="s">
        <v>144</v>
      </c>
      <c r="Q37" s="59">
        <v>1268</v>
      </c>
      <c r="R37" s="48">
        <v>20</v>
      </c>
      <c r="S37" s="42">
        <v>351</v>
      </c>
      <c r="T37" s="60">
        <v>14</v>
      </c>
    </row>
    <row r="38" spans="2:22" ht="13.5" thickBot="1">
      <c r="B38" s="67" t="s">
        <v>160</v>
      </c>
      <c r="C38" s="61">
        <v>4201</v>
      </c>
      <c r="D38" s="49">
        <v>30</v>
      </c>
      <c r="E38" s="43">
        <v>1746</v>
      </c>
      <c r="F38" s="62">
        <v>26</v>
      </c>
      <c r="G38" s="43">
        <v>603</v>
      </c>
      <c r="H38" s="49">
        <v>12</v>
      </c>
      <c r="I38" s="43">
        <v>264</v>
      </c>
      <c r="J38" s="49">
        <v>6</v>
      </c>
      <c r="K38" s="61">
        <v>3806</v>
      </c>
      <c r="L38" s="49">
        <v>137</v>
      </c>
      <c r="M38" s="43">
        <v>1811</v>
      </c>
      <c r="N38" s="62">
        <v>116</v>
      </c>
      <c r="O38" s="43">
        <v>25</v>
      </c>
      <c r="P38" s="49">
        <v>1</v>
      </c>
      <c r="Q38" s="61">
        <v>8610</v>
      </c>
      <c r="R38" s="49">
        <v>179</v>
      </c>
      <c r="S38" s="43">
        <v>3821</v>
      </c>
      <c r="T38" s="62">
        <v>148</v>
      </c>
    </row>
    <row r="40" spans="2:22">
      <c r="C40" s="20"/>
    </row>
    <row r="41" spans="2:22">
      <c r="B41" s="20" t="s">
        <v>408</v>
      </c>
      <c r="U41" s="97" t="s">
        <v>472</v>
      </c>
      <c r="V41" s="97"/>
    </row>
    <row r="42" spans="2:22">
      <c r="B42" s="71" t="s">
        <v>416</v>
      </c>
      <c r="U42" s="97" t="s">
        <v>317</v>
      </c>
      <c r="V42" s="143">
        <f>T38+R38+P38</f>
        <v>328</v>
      </c>
    </row>
    <row r="43" spans="2:22">
      <c r="U43" s="97" t="s">
        <v>473</v>
      </c>
      <c r="V43" s="97">
        <f>S38+Q38+O38</f>
        <v>12456</v>
      </c>
    </row>
  </sheetData>
  <mergeCells count="14">
    <mergeCell ref="B8:B10"/>
    <mergeCell ref="Q9:R9"/>
    <mergeCell ref="S9:T9"/>
    <mergeCell ref="C9:D9"/>
    <mergeCell ref="E9:F9"/>
    <mergeCell ref="G9:H9"/>
    <mergeCell ref="I9:J9"/>
    <mergeCell ref="K9:L9"/>
    <mergeCell ref="M9:N9"/>
    <mergeCell ref="C8:F8"/>
    <mergeCell ref="G8:J8"/>
    <mergeCell ref="K8:N8"/>
    <mergeCell ref="O8:P9"/>
    <mergeCell ref="Q8:T8"/>
  </mergeCells>
  <phoneticPr fontId="2" type="noConversion"/>
  <hyperlinks>
    <hyperlink ref="D1" location="Contents!A1" display="Return to Contents"/>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sheetPr codeName="Sheet7"/>
  <dimension ref="B1:X32"/>
  <sheetViews>
    <sheetView workbookViewId="0">
      <selection activeCell="D40" sqref="D40"/>
    </sheetView>
  </sheetViews>
  <sheetFormatPr defaultRowHeight="12.75"/>
  <cols>
    <col min="2" max="2" width="31.5703125" customWidth="1"/>
    <col min="3" max="3" width="11.7109375" customWidth="1"/>
    <col min="4" max="4" width="12.28515625" customWidth="1"/>
    <col min="5" max="5" width="10.140625" customWidth="1"/>
    <col min="6" max="7" width="10" customWidth="1"/>
    <col min="8" max="8" width="9.85546875" customWidth="1"/>
    <col min="11" max="11" width="27.85546875" customWidth="1"/>
    <col min="19" max="19" width="27.28515625" customWidth="1"/>
  </cols>
  <sheetData>
    <row r="1" spans="2:24">
      <c r="D1" s="24" t="s">
        <v>337</v>
      </c>
    </row>
    <row r="2" spans="2:24">
      <c r="B2" s="4" t="s">
        <v>161</v>
      </c>
    </row>
    <row r="3" spans="2:24">
      <c r="B3" s="4" t="s">
        <v>367</v>
      </c>
    </row>
    <row r="4" spans="2:24">
      <c r="B4" s="4" t="s">
        <v>464</v>
      </c>
    </row>
    <row r="5" spans="2:24" ht="13.5" thickBot="1"/>
    <row r="6" spans="2:24">
      <c r="B6" s="144" t="s">
        <v>162</v>
      </c>
      <c r="C6" s="153" t="s">
        <v>420</v>
      </c>
      <c r="D6" s="146"/>
      <c r="E6" s="153" t="s">
        <v>421</v>
      </c>
      <c r="F6" s="146"/>
      <c r="G6" s="146"/>
      <c r="H6" s="146"/>
      <c r="S6" s="37" t="s">
        <v>360</v>
      </c>
      <c r="T6" s="29"/>
      <c r="U6" s="29"/>
      <c r="V6" s="29"/>
      <c r="W6" s="29"/>
      <c r="X6" s="29"/>
    </row>
    <row r="7" spans="2:24" ht="13.5" thickBot="1">
      <c r="B7" s="145"/>
      <c r="C7" s="73" t="s">
        <v>163</v>
      </c>
      <c r="D7" s="73" t="s">
        <v>164</v>
      </c>
      <c r="E7" s="73" t="s">
        <v>133</v>
      </c>
      <c r="F7" s="73" t="s">
        <v>165</v>
      </c>
      <c r="G7" s="73" t="s">
        <v>166</v>
      </c>
      <c r="H7" s="73" t="s">
        <v>155</v>
      </c>
      <c r="S7" s="29"/>
      <c r="T7" s="29"/>
      <c r="U7" s="29"/>
      <c r="V7" s="29"/>
      <c r="W7" s="29"/>
      <c r="X7" s="29"/>
    </row>
    <row r="8" spans="2:24">
      <c r="B8" s="63"/>
      <c r="C8" s="51"/>
      <c r="D8" s="52"/>
      <c r="E8" s="51"/>
      <c r="F8" s="17"/>
      <c r="G8" s="17"/>
      <c r="H8" s="52"/>
      <c r="S8" s="29"/>
      <c r="T8" s="29" t="s">
        <v>182</v>
      </c>
      <c r="U8" s="29"/>
      <c r="V8" s="29"/>
      <c r="W8" s="29" t="s">
        <v>153</v>
      </c>
      <c r="X8" s="29"/>
    </row>
    <row r="9" spans="2:24">
      <c r="B9" s="63" t="s">
        <v>167</v>
      </c>
      <c r="C9" s="51">
        <v>339</v>
      </c>
      <c r="D9" s="52">
        <v>17</v>
      </c>
      <c r="E9" s="51">
        <v>22</v>
      </c>
      <c r="F9" s="17">
        <v>95</v>
      </c>
      <c r="G9" s="17">
        <v>329</v>
      </c>
      <c r="H9" s="52">
        <v>446</v>
      </c>
      <c r="S9" s="29"/>
      <c r="T9" s="29" t="s">
        <v>163</v>
      </c>
      <c r="U9" s="29" t="s">
        <v>164</v>
      </c>
      <c r="V9" s="29"/>
      <c r="W9" s="29" t="s">
        <v>163</v>
      </c>
      <c r="X9" s="29" t="s">
        <v>164</v>
      </c>
    </row>
    <row r="10" spans="2:24">
      <c r="B10" s="63" t="s">
        <v>168</v>
      </c>
      <c r="C10" s="51">
        <v>525</v>
      </c>
      <c r="D10" s="52">
        <v>72</v>
      </c>
      <c r="E10" s="51">
        <v>85</v>
      </c>
      <c r="F10" s="17">
        <v>337</v>
      </c>
      <c r="G10" s="17">
        <v>684</v>
      </c>
      <c r="H10" s="52">
        <v>1106</v>
      </c>
      <c r="S10" s="29" t="s">
        <v>30</v>
      </c>
      <c r="T10" s="29">
        <f>C25</f>
        <v>65</v>
      </c>
      <c r="U10" s="29">
        <f>D25</f>
        <v>5</v>
      </c>
      <c r="V10" s="29"/>
      <c r="W10" s="72">
        <f t="shared" ref="W10:W24" si="0">100*T10/T$26</f>
        <v>0.67134889485643467</v>
      </c>
      <c r="X10" s="72">
        <f t="shared" ref="X10:X24" si="1">100*U10/U$26</f>
        <v>1.7482517482517483</v>
      </c>
    </row>
    <row r="11" spans="2:24">
      <c r="B11" s="76" t="s">
        <v>417</v>
      </c>
      <c r="C11" s="51"/>
      <c r="D11" s="52"/>
      <c r="E11" s="51"/>
      <c r="F11" s="17"/>
      <c r="G11" s="17"/>
      <c r="H11" s="52"/>
      <c r="S11" s="29" t="s">
        <v>31</v>
      </c>
      <c r="T11" s="29">
        <f>C24</f>
        <v>252</v>
      </c>
      <c r="U11" s="29">
        <f>D24</f>
        <v>13</v>
      </c>
      <c r="V11" s="29"/>
      <c r="W11" s="72">
        <f t="shared" si="0"/>
        <v>2.6027680231357158</v>
      </c>
      <c r="X11" s="72">
        <f t="shared" si="1"/>
        <v>4.5454545454545459</v>
      </c>
    </row>
    <row r="12" spans="2:24">
      <c r="B12" s="64" t="s">
        <v>169</v>
      </c>
      <c r="C12" s="51">
        <v>1281</v>
      </c>
      <c r="D12" s="52">
        <v>32</v>
      </c>
      <c r="E12" s="51">
        <v>35</v>
      </c>
      <c r="F12" s="17">
        <v>357</v>
      </c>
      <c r="G12" s="17">
        <v>1218</v>
      </c>
      <c r="H12" s="52">
        <v>1610</v>
      </c>
      <c r="S12" s="29" t="s">
        <v>32</v>
      </c>
      <c r="T12" s="29">
        <f>C23</f>
        <v>544</v>
      </c>
      <c r="U12" s="29">
        <f>D23</f>
        <v>10</v>
      </c>
      <c r="V12" s="29"/>
      <c r="W12" s="72">
        <f t="shared" si="0"/>
        <v>5.6186738277215449</v>
      </c>
      <c r="X12" s="72">
        <f t="shared" si="1"/>
        <v>3.4965034965034967</v>
      </c>
    </row>
    <row r="13" spans="2:24">
      <c r="B13" s="64" t="s">
        <v>170</v>
      </c>
      <c r="C13" s="51">
        <v>2217</v>
      </c>
      <c r="D13" s="52">
        <v>80</v>
      </c>
      <c r="E13" s="51">
        <v>88</v>
      </c>
      <c r="F13" s="17">
        <v>661</v>
      </c>
      <c r="G13" s="17">
        <v>2082</v>
      </c>
      <c r="H13" s="52">
        <v>2831</v>
      </c>
      <c r="S13" s="29" t="s">
        <v>33</v>
      </c>
      <c r="T13" s="29">
        <f>C22</f>
        <v>401</v>
      </c>
      <c r="U13" s="29">
        <f>D22</f>
        <v>5</v>
      </c>
      <c r="V13" s="29"/>
      <c r="W13" s="72">
        <f t="shared" si="0"/>
        <v>4.141706259037389</v>
      </c>
      <c r="X13" s="72">
        <f t="shared" si="1"/>
        <v>1.7482517482517483</v>
      </c>
    </row>
    <row r="14" spans="2:24">
      <c r="B14" s="63" t="s">
        <v>171</v>
      </c>
      <c r="C14" s="51">
        <v>412</v>
      </c>
      <c r="D14" s="52">
        <v>6</v>
      </c>
      <c r="E14" s="51">
        <v>9</v>
      </c>
      <c r="F14" s="17">
        <v>80</v>
      </c>
      <c r="G14" s="17">
        <v>393</v>
      </c>
      <c r="H14" s="52">
        <v>482</v>
      </c>
      <c r="S14" s="29" t="s">
        <v>34</v>
      </c>
      <c r="T14" s="29">
        <f>C21</f>
        <v>669</v>
      </c>
      <c r="U14" s="29">
        <f>D21</f>
        <v>10</v>
      </c>
      <c r="V14" s="29"/>
      <c r="W14" s="72">
        <f t="shared" si="0"/>
        <v>6.9097293947531497</v>
      </c>
      <c r="X14" s="72">
        <f t="shared" si="1"/>
        <v>3.4965034965034967</v>
      </c>
    </row>
    <row r="15" spans="2:24">
      <c r="B15" s="63" t="s">
        <v>172</v>
      </c>
      <c r="C15" s="51">
        <v>1120</v>
      </c>
      <c r="D15" s="52">
        <v>7</v>
      </c>
      <c r="E15" s="51">
        <v>7</v>
      </c>
      <c r="F15" s="17">
        <v>93</v>
      </c>
      <c r="G15" s="17">
        <v>1369</v>
      </c>
      <c r="H15" s="52">
        <v>1469</v>
      </c>
      <c r="S15" s="29" t="s">
        <v>35</v>
      </c>
      <c r="T15" s="29">
        <f>C20</f>
        <v>218</v>
      </c>
      <c r="U15" s="29">
        <f>D20</f>
        <v>2</v>
      </c>
      <c r="V15" s="29"/>
      <c r="W15" s="72">
        <f t="shared" si="0"/>
        <v>2.2516009089031193</v>
      </c>
      <c r="X15" s="72">
        <f t="shared" si="1"/>
        <v>0.69930069930069927</v>
      </c>
    </row>
    <row r="16" spans="2:24">
      <c r="B16" s="76" t="s">
        <v>418</v>
      </c>
      <c r="C16" s="51"/>
      <c r="D16" s="52"/>
      <c r="E16" s="51"/>
      <c r="F16" s="17"/>
      <c r="G16" s="17"/>
      <c r="H16" s="52"/>
      <c r="S16" s="29" t="s">
        <v>36</v>
      </c>
      <c r="T16" s="29">
        <f>C19</f>
        <v>639</v>
      </c>
      <c r="U16" s="29">
        <f>D19</f>
        <v>14</v>
      </c>
      <c r="V16" s="29"/>
      <c r="W16" s="72">
        <f t="shared" si="0"/>
        <v>6.5998760586655649</v>
      </c>
      <c r="X16" s="72">
        <f t="shared" si="1"/>
        <v>4.895104895104895</v>
      </c>
    </row>
    <row r="17" spans="2:24">
      <c r="B17" s="64" t="s">
        <v>173</v>
      </c>
      <c r="C17" s="51">
        <v>412</v>
      </c>
      <c r="D17" s="52">
        <v>4</v>
      </c>
      <c r="E17" s="51">
        <v>4</v>
      </c>
      <c r="F17" s="17">
        <v>84</v>
      </c>
      <c r="G17" s="17">
        <v>457</v>
      </c>
      <c r="H17" s="52">
        <v>545</v>
      </c>
      <c r="S17" s="29" t="s">
        <v>37</v>
      </c>
      <c r="T17" s="29">
        <f>C18</f>
        <v>588</v>
      </c>
      <c r="U17" s="29">
        <f>D18</f>
        <v>9</v>
      </c>
      <c r="V17" s="29"/>
      <c r="W17" s="72">
        <f t="shared" si="0"/>
        <v>6.0731253873166704</v>
      </c>
      <c r="X17" s="72">
        <f t="shared" si="1"/>
        <v>3.1468531468531467</v>
      </c>
    </row>
    <row r="18" spans="2:24">
      <c r="B18" s="64" t="s">
        <v>174</v>
      </c>
      <c r="C18" s="51">
        <v>588</v>
      </c>
      <c r="D18" s="52">
        <v>9</v>
      </c>
      <c r="E18" s="51">
        <v>9</v>
      </c>
      <c r="F18" s="17">
        <v>127</v>
      </c>
      <c r="G18" s="17">
        <v>686</v>
      </c>
      <c r="H18" s="52">
        <v>822</v>
      </c>
      <c r="S18" s="29" t="s">
        <v>38</v>
      </c>
      <c r="T18" s="29">
        <f>C17</f>
        <v>412</v>
      </c>
      <c r="U18" s="29">
        <f>D17</f>
        <v>4</v>
      </c>
      <c r="V18" s="29"/>
      <c r="W18" s="72">
        <f t="shared" si="0"/>
        <v>4.2553191489361701</v>
      </c>
      <c r="X18" s="72">
        <f t="shared" si="1"/>
        <v>1.3986013986013985</v>
      </c>
    </row>
    <row r="19" spans="2:24">
      <c r="B19" s="64" t="s">
        <v>175</v>
      </c>
      <c r="C19" s="51">
        <v>639</v>
      </c>
      <c r="D19" s="52">
        <v>14</v>
      </c>
      <c r="E19" s="51">
        <v>20</v>
      </c>
      <c r="F19" s="17">
        <v>135</v>
      </c>
      <c r="G19" s="17">
        <v>711</v>
      </c>
      <c r="H19" s="52">
        <v>866</v>
      </c>
      <c r="S19" s="29" t="s">
        <v>39</v>
      </c>
      <c r="T19" s="29">
        <f>C15</f>
        <v>1120</v>
      </c>
      <c r="U19" s="29">
        <f>D15</f>
        <v>7</v>
      </c>
      <c r="V19" s="29"/>
      <c r="W19" s="72">
        <f t="shared" si="0"/>
        <v>11.567857880603182</v>
      </c>
      <c r="X19" s="72">
        <f t="shared" si="1"/>
        <v>2.4475524475524475</v>
      </c>
    </row>
    <row r="20" spans="2:24">
      <c r="B20" s="64" t="s">
        <v>176</v>
      </c>
      <c r="C20" s="51">
        <v>218</v>
      </c>
      <c r="D20" s="52">
        <v>2</v>
      </c>
      <c r="E20" s="51">
        <v>2</v>
      </c>
      <c r="F20" s="17">
        <v>45</v>
      </c>
      <c r="G20" s="17">
        <v>230</v>
      </c>
      <c r="H20" s="52">
        <v>277</v>
      </c>
      <c r="S20" s="29" t="s">
        <v>40</v>
      </c>
      <c r="T20" s="29">
        <f>C14</f>
        <v>412</v>
      </c>
      <c r="U20" s="29">
        <f>D14</f>
        <v>6</v>
      </c>
      <c r="V20" s="29"/>
      <c r="W20" s="72">
        <f t="shared" si="0"/>
        <v>4.2553191489361701</v>
      </c>
      <c r="X20" s="72">
        <f t="shared" si="1"/>
        <v>2.0979020979020979</v>
      </c>
    </row>
    <row r="21" spans="2:24">
      <c r="B21" s="64" t="s">
        <v>177</v>
      </c>
      <c r="C21" s="51">
        <v>669</v>
      </c>
      <c r="D21" s="52">
        <v>10</v>
      </c>
      <c r="E21" s="51">
        <v>12</v>
      </c>
      <c r="F21" s="17">
        <v>146</v>
      </c>
      <c r="G21" s="17">
        <v>726</v>
      </c>
      <c r="H21" s="52">
        <v>884</v>
      </c>
      <c r="S21" s="29" t="s">
        <v>41</v>
      </c>
      <c r="T21" s="29">
        <f>C13</f>
        <v>2217</v>
      </c>
      <c r="U21" s="29">
        <f>D13</f>
        <v>80</v>
      </c>
      <c r="V21" s="29"/>
      <c r="W21" s="72">
        <f t="shared" si="0"/>
        <v>22.898161536872546</v>
      </c>
      <c r="X21" s="72">
        <f t="shared" si="1"/>
        <v>27.972027972027973</v>
      </c>
    </row>
    <row r="22" spans="2:24">
      <c r="B22" s="63" t="s">
        <v>178</v>
      </c>
      <c r="C22" s="51">
        <v>401</v>
      </c>
      <c r="D22" s="52">
        <v>5</v>
      </c>
      <c r="E22" s="51">
        <v>5</v>
      </c>
      <c r="F22" s="17">
        <v>73</v>
      </c>
      <c r="G22" s="17">
        <v>390</v>
      </c>
      <c r="H22" s="52">
        <v>468</v>
      </c>
      <c r="S22" s="29" t="s">
        <v>42</v>
      </c>
      <c r="T22" s="29">
        <f>C12</f>
        <v>1281</v>
      </c>
      <c r="U22" s="29">
        <f>D12</f>
        <v>32</v>
      </c>
      <c r="V22" s="29"/>
      <c r="W22" s="72">
        <f t="shared" si="0"/>
        <v>13.230737450939888</v>
      </c>
      <c r="X22" s="72">
        <f t="shared" si="1"/>
        <v>11.188811188811188</v>
      </c>
    </row>
    <row r="23" spans="2:24">
      <c r="B23" s="63" t="s">
        <v>179</v>
      </c>
      <c r="C23" s="51">
        <v>544</v>
      </c>
      <c r="D23" s="52">
        <v>10</v>
      </c>
      <c r="E23" s="51">
        <v>10</v>
      </c>
      <c r="F23" s="17">
        <v>156</v>
      </c>
      <c r="G23" s="17">
        <v>421</v>
      </c>
      <c r="H23" s="52">
        <v>587</v>
      </c>
      <c r="S23" s="29" t="s">
        <v>43</v>
      </c>
      <c r="T23" s="29">
        <f>C10</f>
        <v>525</v>
      </c>
      <c r="U23" s="29">
        <f>D10</f>
        <v>72</v>
      </c>
      <c r="V23" s="29"/>
      <c r="W23" s="72">
        <f t="shared" si="0"/>
        <v>5.4224333815327412</v>
      </c>
      <c r="X23" s="72">
        <f t="shared" si="1"/>
        <v>25.174825174825173</v>
      </c>
    </row>
    <row r="24" spans="2:24">
      <c r="B24" s="63" t="s">
        <v>180</v>
      </c>
      <c r="C24" s="51">
        <v>252</v>
      </c>
      <c r="D24" s="52">
        <v>13</v>
      </c>
      <c r="E24" s="51">
        <v>14</v>
      </c>
      <c r="F24" s="17">
        <v>93</v>
      </c>
      <c r="G24" s="17">
        <v>193</v>
      </c>
      <c r="H24" s="52">
        <v>300</v>
      </c>
      <c r="S24" s="29" t="s">
        <v>44</v>
      </c>
      <c r="T24" s="29">
        <f>C9</f>
        <v>339</v>
      </c>
      <c r="U24" s="29">
        <f>D9</f>
        <v>17</v>
      </c>
      <c r="V24" s="29"/>
      <c r="W24" s="72">
        <f t="shared" si="0"/>
        <v>3.5013426977897129</v>
      </c>
      <c r="X24" s="72">
        <f t="shared" si="1"/>
        <v>5.9440559440559442</v>
      </c>
    </row>
    <row r="25" spans="2:24">
      <c r="B25" s="63" t="s">
        <v>181</v>
      </c>
      <c r="C25" s="51">
        <v>65</v>
      </c>
      <c r="D25" s="52">
        <v>5</v>
      </c>
      <c r="E25" s="51">
        <v>6</v>
      </c>
      <c r="F25" s="17">
        <v>18</v>
      </c>
      <c r="G25" s="17">
        <v>67</v>
      </c>
      <c r="H25" s="52">
        <v>91</v>
      </c>
      <c r="S25" s="29"/>
      <c r="T25" s="29"/>
      <c r="U25" s="29"/>
      <c r="V25" s="29"/>
      <c r="W25" s="29"/>
      <c r="X25" s="29"/>
    </row>
    <row r="26" spans="2:24" ht="13.5" thickBot="1">
      <c r="B26" s="77" t="s">
        <v>112</v>
      </c>
      <c r="C26" s="74">
        <v>9682</v>
      </c>
      <c r="D26" s="75">
        <v>286</v>
      </c>
      <c r="E26" s="74">
        <v>328</v>
      </c>
      <c r="F26" s="35">
        <v>2500</v>
      </c>
      <c r="G26" s="35">
        <v>9956</v>
      </c>
      <c r="H26" s="75">
        <v>12784</v>
      </c>
      <c r="S26" s="29" t="s">
        <v>155</v>
      </c>
      <c r="T26" s="29">
        <f>SUM(T10:T24)</f>
        <v>9682</v>
      </c>
      <c r="U26" s="29">
        <f>SUM(U10:U24)</f>
        <v>286</v>
      </c>
      <c r="V26" s="29"/>
      <c r="W26" s="29">
        <f>SUM(W10:W24)</f>
        <v>100</v>
      </c>
      <c r="X26" s="29">
        <f>SUM(X10:X24)</f>
        <v>100</v>
      </c>
    </row>
    <row r="27" spans="2:24">
      <c r="S27" s="29"/>
      <c r="T27" s="29"/>
      <c r="U27" s="29"/>
      <c r="V27" s="29"/>
      <c r="W27" s="29"/>
      <c r="X27" s="29"/>
    </row>
    <row r="29" spans="2:24">
      <c r="B29" s="20" t="s">
        <v>419</v>
      </c>
    </row>
    <row r="32" spans="2:24">
      <c r="B32" s="97" t="s">
        <v>472</v>
      </c>
      <c r="C32" s="97">
        <f>SUM(C9:C25)</f>
        <v>9682</v>
      </c>
      <c r="D32" s="97">
        <f t="shared" ref="D32:H32" si="2">SUM(D9:D25)</f>
        <v>286</v>
      </c>
      <c r="E32" s="97">
        <f t="shared" si="2"/>
        <v>328</v>
      </c>
      <c r="F32" s="97">
        <f t="shared" si="2"/>
        <v>2500</v>
      </c>
      <c r="G32" s="97">
        <f t="shared" si="2"/>
        <v>9956</v>
      </c>
      <c r="H32" s="97">
        <f t="shared" si="2"/>
        <v>12784</v>
      </c>
    </row>
  </sheetData>
  <mergeCells count="3">
    <mergeCell ref="C6:D6"/>
    <mergeCell ref="E6:H6"/>
    <mergeCell ref="B6:B7"/>
  </mergeCells>
  <phoneticPr fontId="2" type="noConversion"/>
  <hyperlinks>
    <hyperlink ref="D1" location="Contents!A1" display="Return to Contents"/>
  </hyperlinks>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sheetPr codeName="Sheet9"/>
  <dimension ref="B1:W45"/>
  <sheetViews>
    <sheetView workbookViewId="0">
      <selection activeCell="V12" sqref="V12"/>
    </sheetView>
  </sheetViews>
  <sheetFormatPr defaultRowHeight="12.75"/>
  <cols>
    <col min="2" max="2" width="14.140625" customWidth="1"/>
    <col min="3" max="3" width="9.7109375" customWidth="1"/>
    <col min="4" max="4" width="10.140625" customWidth="1"/>
    <col min="5" max="5" width="11" customWidth="1"/>
    <col min="6" max="6" width="10" customWidth="1"/>
    <col min="7" max="7" width="9.5703125" customWidth="1"/>
    <col min="16" max="16" width="8.140625" customWidth="1"/>
    <col min="19" max="19" width="14.5703125" customWidth="1"/>
  </cols>
  <sheetData>
    <row r="1" spans="2:23">
      <c r="F1" s="24" t="s">
        <v>337</v>
      </c>
    </row>
    <row r="2" spans="2:23">
      <c r="B2" s="4" t="s">
        <v>183</v>
      </c>
    </row>
    <row r="3" spans="2:23">
      <c r="B3" s="4"/>
    </row>
    <row r="4" spans="2:23">
      <c r="B4" s="4" t="s">
        <v>368</v>
      </c>
    </row>
    <row r="5" spans="2:23">
      <c r="B5" s="4" t="s">
        <v>464</v>
      </c>
    </row>
    <row r="6" spans="2:23" ht="13.5" thickBot="1"/>
    <row r="7" spans="2:23">
      <c r="B7" s="144" t="s">
        <v>67</v>
      </c>
      <c r="C7" s="153" t="s">
        <v>422</v>
      </c>
      <c r="D7" s="146"/>
      <c r="E7" s="146"/>
      <c r="F7" s="146"/>
      <c r="G7" s="146"/>
      <c r="H7" s="146"/>
      <c r="I7" s="146"/>
      <c r="J7" s="146"/>
      <c r="K7" s="146"/>
      <c r="L7" s="146"/>
      <c r="M7" s="146"/>
      <c r="N7" s="146"/>
      <c r="O7" s="146"/>
      <c r="P7" s="146"/>
      <c r="Q7" s="153" t="s">
        <v>423</v>
      </c>
      <c r="R7" s="146"/>
      <c r="S7" s="146"/>
    </row>
    <row r="8" spans="2:23">
      <c r="B8" s="159"/>
      <c r="C8" s="151" t="s">
        <v>24</v>
      </c>
      <c r="D8" s="151"/>
      <c r="E8" s="151" t="s">
        <v>25</v>
      </c>
      <c r="F8" s="151"/>
      <c r="G8" s="158" t="s">
        <v>424</v>
      </c>
      <c r="H8" s="151"/>
      <c r="I8" s="151" t="s">
        <v>27</v>
      </c>
      <c r="J8" s="151"/>
      <c r="K8" s="158" t="s">
        <v>425</v>
      </c>
      <c r="L8" s="151"/>
      <c r="M8" s="151" t="s">
        <v>184</v>
      </c>
      <c r="N8" s="151"/>
      <c r="O8" s="151" t="s">
        <v>134</v>
      </c>
      <c r="P8" s="151"/>
      <c r="Q8" s="151" t="s">
        <v>185</v>
      </c>
      <c r="R8" s="151"/>
      <c r="S8" s="79" t="s">
        <v>186</v>
      </c>
    </row>
    <row r="9" spans="2:23" ht="13.5" thickBot="1">
      <c r="B9" s="145"/>
      <c r="C9" s="34" t="s">
        <v>163</v>
      </c>
      <c r="D9" s="34" t="s">
        <v>303</v>
      </c>
      <c r="E9" s="34" t="s">
        <v>163</v>
      </c>
      <c r="F9" s="34" t="s">
        <v>303</v>
      </c>
      <c r="G9" s="34" t="s">
        <v>163</v>
      </c>
      <c r="H9" s="34" t="s">
        <v>303</v>
      </c>
      <c r="I9" s="34" t="s">
        <v>163</v>
      </c>
      <c r="J9" s="34" t="s">
        <v>303</v>
      </c>
      <c r="K9" s="34" t="s">
        <v>163</v>
      </c>
      <c r="L9" s="34" t="s">
        <v>303</v>
      </c>
      <c r="M9" s="34" t="s">
        <v>163</v>
      </c>
      <c r="N9" s="34" t="s">
        <v>303</v>
      </c>
      <c r="O9" s="34" t="s">
        <v>163</v>
      </c>
      <c r="P9" s="34" t="s">
        <v>303</v>
      </c>
      <c r="Q9" s="34" t="s">
        <v>163</v>
      </c>
      <c r="R9" s="34" t="s">
        <v>164</v>
      </c>
      <c r="S9" s="34" t="s">
        <v>361</v>
      </c>
    </row>
    <row r="10" spans="2:23">
      <c r="B10" s="81" t="s">
        <v>187</v>
      </c>
      <c r="C10">
        <v>575</v>
      </c>
      <c r="D10" s="8">
        <v>16</v>
      </c>
      <c r="E10">
        <v>220</v>
      </c>
      <c r="F10" s="8">
        <v>9</v>
      </c>
      <c r="G10">
        <v>83</v>
      </c>
      <c r="H10" s="8">
        <v>6</v>
      </c>
      <c r="I10">
        <v>50</v>
      </c>
      <c r="J10" s="8">
        <v>1</v>
      </c>
      <c r="K10">
        <v>49</v>
      </c>
      <c r="L10" s="8">
        <v>1</v>
      </c>
      <c r="M10">
        <v>5</v>
      </c>
      <c r="N10" s="8">
        <v>1</v>
      </c>
      <c r="O10">
        <v>982</v>
      </c>
      <c r="P10" s="8">
        <v>34</v>
      </c>
      <c r="Q10" s="68">
        <v>757</v>
      </c>
      <c r="R10" s="82">
        <v>31</v>
      </c>
      <c r="S10" s="83">
        <v>24</v>
      </c>
      <c r="W10" s="8"/>
    </row>
    <row r="11" spans="2:23">
      <c r="B11" s="63" t="s">
        <v>188</v>
      </c>
      <c r="C11">
        <v>571</v>
      </c>
      <c r="D11" s="8">
        <v>15</v>
      </c>
      <c r="E11">
        <v>157</v>
      </c>
      <c r="F11" s="8">
        <v>9</v>
      </c>
      <c r="G11">
        <v>108</v>
      </c>
      <c r="H11" s="8">
        <v>5</v>
      </c>
      <c r="I11">
        <v>63</v>
      </c>
      <c r="J11" s="8" t="s">
        <v>144</v>
      </c>
      <c r="K11">
        <v>94</v>
      </c>
      <c r="L11" s="8">
        <v>1</v>
      </c>
      <c r="M11">
        <v>6</v>
      </c>
      <c r="N11" s="8" t="s">
        <v>144</v>
      </c>
      <c r="O11">
        <v>999</v>
      </c>
      <c r="P11" s="8">
        <v>30</v>
      </c>
      <c r="Q11" s="51">
        <v>804</v>
      </c>
      <c r="R11" s="54">
        <v>22</v>
      </c>
      <c r="S11" s="84">
        <v>28</v>
      </c>
      <c r="U11" s="8"/>
      <c r="W11" s="8"/>
    </row>
    <row r="12" spans="2:23">
      <c r="B12" s="63" t="s">
        <v>189</v>
      </c>
      <c r="C12">
        <v>555</v>
      </c>
      <c r="D12" s="8">
        <v>14</v>
      </c>
      <c r="E12">
        <v>191</v>
      </c>
      <c r="F12" s="8">
        <v>5</v>
      </c>
      <c r="G12">
        <v>138</v>
      </c>
      <c r="H12" s="8">
        <v>3</v>
      </c>
      <c r="I12">
        <v>72</v>
      </c>
      <c r="J12" s="8">
        <v>2</v>
      </c>
      <c r="K12">
        <v>100</v>
      </c>
      <c r="L12" s="8" t="s">
        <v>144</v>
      </c>
      <c r="M12">
        <v>4</v>
      </c>
      <c r="N12" s="8">
        <v>1</v>
      </c>
      <c r="O12">
        <v>1060</v>
      </c>
      <c r="P12" s="8">
        <v>25</v>
      </c>
      <c r="Q12" s="51">
        <v>837</v>
      </c>
      <c r="R12" s="54">
        <v>25</v>
      </c>
      <c r="S12" s="84">
        <v>27</v>
      </c>
      <c r="W12" s="8"/>
    </row>
    <row r="13" spans="2:23">
      <c r="B13" s="63" t="s">
        <v>190</v>
      </c>
      <c r="C13">
        <v>556</v>
      </c>
      <c r="D13" s="8">
        <v>9</v>
      </c>
      <c r="E13">
        <v>180</v>
      </c>
      <c r="F13" s="8">
        <v>10</v>
      </c>
      <c r="G13">
        <v>132</v>
      </c>
      <c r="H13" s="8">
        <v>3</v>
      </c>
      <c r="I13">
        <v>72</v>
      </c>
      <c r="J13" s="8">
        <v>4</v>
      </c>
      <c r="K13">
        <v>68</v>
      </c>
      <c r="L13" s="8" t="s">
        <v>144</v>
      </c>
      <c r="M13">
        <v>5</v>
      </c>
      <c r="N13" s="8">
        <v>1</v>
      </c>
      <c r="O13">
        <v>1013</v>
      </c>
      <c r="P13" s="8">
        <v>27</v>
      </c>
      <c r="Q13" s="51">
        <v>800</v>
      </c>
      <c r="R13" s="54">
        <v>24</v>
      </c>
      <c r="S13" s="84">
        <v>27</v>
      </c>
      <c r="U13" s="8"/>
      <c r="W13" s="8"/>
    </row>
    <row r="14" spans="2:23">
      <c r="B14" s="63" t="s">
        <v>191</v>
      </c>
      <c r="C14">
        <v>664</v>
      </c>
      <c r="D14" s="8">
        <v>15</v>
      </c>
      <c r="E14">
        <v>171</v>
      </c>
      <c r="F14" s="8">
        <v>4</v>
      </c>
      <c r="G14">
        <v>93</v>
      </c>
      <c r="H14" s="8">
        <v>1</v>
      </c>
      <c r="I14">
        <v>81</v>
      </c>
      <c r="J14" s="8">
        <v>2</v>
      </c>
      <c r="K14">
        <v>83</v>
      </c>
      <c r="L14" s="8" t="s">
        <v>144</v>
      </c>
      <c r="M14">
        <v>4</v>
      </c>
      <c r="N14" s="8">
        <v>1</v>
      </c>
      <c r="O14">
        <v>1096</v>
      </c>
      <c r="P14" s="8">
        <v>23</v>
      </c>
      <c r="Q14" s="51">
        <v>876</v>
      </c>
      <c r="R14" s="54">
        <v>21</v>
      </c>
      <c r="S14" s="84">
        <v>29</v>
      </c>
      <c r="U14" s="8"/>
      <c r="W14" s="8"/>
    </row>
    <row r="15" spans="2:23">
      <c r="B15" s="63" t="s">
        <v>192</v>
      </c>
      <c r="C15">
        <v>516</v>
      </c>
      <c r="D15" s="8">
        <v>16</v>
      </c>
      <c r="E15">
        <v>191</v>
      </c>
      <c r="F15" s="8">
        <v>8</v>
      </c>
      <c r="G15">
        <v>82</v>
      </c>
      <c r="H15" s="8">
        <v>5</v>
      </c>
      <c r="I15">
        <v>68</v>
      </c>
      <c r="J15" s="8">
        <v>1</v>
      </c>
      <c r="K15">
        <v>49</v>
      </c>
      <c r="L15" s="8">
        <v>1</v>
      </c>
      <c r="M15">
        <v>7</v>
      </c>
      <c r="N15" s="8" t="s">
        <v>144</v>
      </c>
      <c r="O15">
        <v>913</v>
      </c>
      <c r="P15" s="8">
        <v>31</v>
      </c>
      <c r="Q15" s="51">
        <v>713</v>
      </c>
      <c r="R15" s="54">
        <v>24</v>
      </c>
      <c r="S15" s="84">
        <v>23</v>
      </c>
      <c r="U15" s="8"/>
      <c r="W15" s="8"/>
    </row>
    <row r="16" spans="2:23">
      <c r="B16" s="63" t="s">
        <v>193</v>
      </c>
      <c r="C16">
        <v>538</v>
      </c>
      <c r="D16" s="8">
        <v>8</v>
      </c>
      <c r="E16">
        <v>225</v>
      </c>
      <c r="F16" s="8">
        <v>4</v>
      </c>
      <c r="G16">
        <v>61</v>
      </c>
      <c r="H16" s="8">
        <v>3</v>
      </c>
      <c r="I16">
        <v>82</v>
      </c>
      <c r="J16" s="8">
        <v>2</v>
      </c>
      <c r="K16">
        <v>42</v>
      </c>
      <c r="L16" s="8" t="s">
        <v>144</v>
      </c>
      <c r="M16">
        <v>3</v>
      </c>
      <c r="N16" s="8" t="s">
        <v>144</v>
      </c>
      <c r="O16">
        <v>951</v>
      </c>
      <c r="P16" s="8">
        <v>17</v>
      </c>
      <c r="Q16" s="51">
        <v>741</v>
      </c>
      <c r="R16" s="54">
        <v>13</v>
      </c>
      <c r="S16" s="84">
        <v>24</v>
      </c>
      <c r="W16" s="8"/>
    </row>
    <row r="17" spans="2:23">
      <c r="B17" s="63" t="s">
        <v>194</v>
      </c>
      <c r="C17">
        <v>558</v>
      </c>
      <c r="D17" s="8">
        <v>14</v>
      </c>
      <c r="E17">
        <v>224</v>
      </c>
      <c r="F17" s="8">
        <v>9</v>
      </c>
      <c r="G17">
        <v>89</v>
      </c>
      <c r="H17" s="8">
        <v>3</v>
      </c>
      <c r="I17">
        <v>63</v>
      </c>
      <c r="J17" s="8">
        <v>4</v>
      </c>
      <c r="K17">
        <v>45</v>
      </c>
      <c r="L17" s="8">
        <v>1</v>
      </c>
      <c r="M17">
        <v>4</v>
      </c>
      <c r="N17" s="8" t="s">
        <v>144</v>
      </c>
      <c r="O17">
        <v>983</v>
      </c>
      <c r="P17" s="8">
        <v>31</v>
      </c>
      <c r="Q17" s="51">
        <v>759</v>
      </c>
      <c r="R17" s="54">
        <v>25</v>
      </c>
      <c r="S17" s="84">
        <v>24</v>
      </c>
      <c r="U17" s="8"/>
      <c r="W17" s="8"/>
    </row>
    <row r="18" spans="2:23">
      <c r="B18" s="63" t="s">
        <v>195</v>
      </c>
      <c r="C18">
        <v>561</v>
      </c>
      <c r="D18" s="8">
        <v>9</v>
      </c>
      <c r="E18">
        <v>228</v>
      </c>
      <c r="F18" s="8">
        <v>5</v>
      </c>
      <c r="G18">
        <v>69</v>
      </c>
      <c r="H18" s="8">
        <v>6</v>
      </c>
      <c r="I18">
        <v>80</v>
      </c>
      <c r="J18" s="8">
        <v>4</v>
      </c>
      <c r="K18">
        <v>42</v>
      </c>
      <c r="L18" s="8" t="s">
        <v>144</v>
      </c>
      <c r="M18">
        <v>7</v>
      </c>
      <c r="N18" s="8" t="s">
        <v>144</v>
      </c>
      <c r="O18">
        <v>987</v>
      </c>
      <c r="P18" s="8">
        <v>24</v>
      </c>
      <c r="Q18" s="51">
        <v>757</v>
      </c>
      <c r="R18" s="54">
        <v>22</v>
      </c>
      <c r="S18" s="84">
        <v>25</v>
      </c>
      <c r="U18" s="8"/>
      <c r="W18" s="8"/>
    </row>
    <row r="19" spans="2:23">
      <c r="B19" s="63" t="s">
        <v>196</v>
      </c>
      <c r="C19">
        <v>589</v>
      </c>
      <c r="D19" s="8">
        <v>16</v>
      </c>
      <c r="E19">
        <v>230</v>
      </c>
      <c r="F19" s="8">
        <v>1</v>
      </c>
      <c r="G19">
        <v>107</v>
      </c>
      <c r="H19" s="8">
        <v>6</v>
      </c>
      <c r="I19">
        <v>68</v>
      </c>
      <c r="J19" s="8" t="s">
        <v>144</v>
      </c>
      <c r="K19">
        <v>51</v>
      </c>
      <c r="L19" s="8" t="s">
        <v>144</v>
      </c>
      <c r="M19">
        <v>5</v>
      </c>
      <c r="N19" s="8" t="s">
        <v>144</v>
      </c>
      <c r="O19">
        <v>1050</v>
      </c>
      <c r="P19" s="8">
        <v>23</v>
      </c>
      <c r="Q19" s="51">
        <v>810</v>
      </c>
      <c r="R19" s="54">
        <v>22</v>
      </c>
      <c r="S19" s="84">
        <v>26</v>
      </c>
      <c r="W19" s="8"/>
    </row>
    <row r="20" spans="2:23">
      <c r="B20" s="63" t="s">
        <v>197</v>
      </c>
      <c r="C20">
        <v>665</v>
      </c>
      <c r="D20" s="8">
        <v>18</v>
      </c>
      <c r="E20">
        <v>273</v>
      </c>
      <c r="F20" s="8">
        <v>5</v>
      </c>
      <c r="G20">
        <v>104</v>
      </c>
      <c r="H20" s="8">
        <v>6</v>
      </c>
      <c r="I20">
        <v>69</v>
      </c>
      <c r="J20" s="8">
        <v>2</v>
      </c>
      <c r="K20">
        <v>63</v>
      </c>
      <c r="L20" s="8">
        <v>1</v>
      </c>
      <c r="M20">
        <v>6</v>
      </c>
      <c r="N20" s="8" t="s">
        <v>144</v>
      </c>
      <c r="O20">
        <v>1180</v>
      </c>
      <c r="P20" s="8">
        <v>32</v>
      </c>
      <c r="Q20" s="51">
        <v>893</v>
      </c>
      <c r="R20" s="54">
        <v>31</v>
      </c>
      <c r="S20" s="84">
        <v>30</v>
      </c>
      <c r="U20" s="97" t="s">
        <v>472</v>
      </c>
      <c r="V20" s="97"/>
      <c r="W20" s="8"/>
    </row>
    <row r="21" spans="2:23">
      <c r="B21" s="63" t="s">
        <v>198</v>
      </c>
      <c r="C21">
        <v>701</v>
      </c>
      <c r="D21" s="8">
        <v>15</v>
      </c>
      <c r="E21">
        <v>287</v>
      </c>
      <c r="F21" s="8">
        <v>8</v>
      </c>
      <c r="G21">
        <v>139</v>
      </c>
      <c r="H21" s="8">
        <v>5</v>
      </c>
      <c r="I21">
        <v>64</v>
      </c>
      <c r="J21" s="8">
        <v>3</v>
      </c>
      <c r="K21">
        <v>43</v>
      </c>
      <c r="L21" s="8" t="s">
        <v>144</v>
      </c>
      <c r="M21">
        <v>8</v>
      </c>
      <c r="N21" s="8" t="s">
        <v>144</v>
      </c>
      <c r="O21">
        <v>1242</v>
      </c>
      <c r="P21" s="8">
        <v>31</v>
      </c>
      <c r="Q21" s="51">
        <v>935</v>
      </c>
      <c r="R21" s="54">
        <v>26</v>
      </c>
      <c r="S21" s="84">
        <v>30</v>
      </c>
      <c r="U21" s="97" t="s">
        <v>317</v>
      </c>
      <c r="V21" s="143">
        <f>D22+F22+H22+J22+L22+N22</f>
        <v>328</v>
      </c>
      <c r="W21" s="8"/>
    </row>
    <row r="22" spans="2:23" ht="13.5" thickBot="1">
      <c r="B22" s="77" t="s">
        <v>112</v>
      </c>
      <c r="C22" s="35">
        <v>7049</v>
      </c>
      <c r="D22" s="80">
        <v>165</v>
      </c>
      <c r="E22" s="35">
        <v>2577</v>
      </c>
      <c r="F22" s="80">
        <v>77</v>
      </c>
      <c r="G22" s="35">
        <v>1205</v>
      </c>
      <c r="H22" s="80">
        <v>52</v>
      </c>
      <c r="I22" s="35">
        <v>832</v>
      </c>
      <c r="J22" s="80">
        <v>25</v>
      </c>
      <c r="K22" s="35">
        <v>729</v>
      </c>
      <c r="L22" s="80">
        <v>5</v>
      </c>
      <c r="M22" s="35">
        <v>64</v>
      </c>
      <c r="N22" s="80">
        <v>4</v>
      </c>
      <c r="O22" s="35">
        <v>12456</v>
      </c>
      <c r="P22" s="80">
        <v>328</v>
      </c>
      <c r="Q22" s="74">
        <v>9682</v>
      </c>
      <c r="R22" s="80">
        <v>286</v>
      </c>
      <c r="S22" s="85">
        <v>26</v>
      </c>
      <c r="U22" s="97" t="s">
        <v>473</v>
      </c>
      <c r="V22" s="143">
        <f>C22+E22+G22+I22+K22+M22</f>
        <v>12456</v>
      </c>
      <c r="W22" s="8"/>
    </row>
    <row r="25" spans="2:23">
      <c r="B25" t="s">
        <v>113</v>
      </c>
      <c r="C25" s="20" t="s">
        <v>336</v>
      </c>
    </row>
    <row r="26" spans="2:23">
      <c r="C26" t="s">
        <v>199</v>
      </c>
    </row>
    <row r="27" spans="2:23">
      <c r="C27" t="s">
        <v>200</v>
      </c>
    </row>
    <row r="29" spans="2:23">
      <c r="D29" s="9"/>
    </row>
    <row r="30" spans="2:23">
      <c r="D30" s="9"/>
    </row>
    <row r="31" spans="2:23">
      <c r="B31" s="29" t="s">
        <v>405</v>
      </c>
      <c r="C31" s="29"/>
      <c r="D31" s="78"/>
      <c r="E31" s="29"/>
      <c r="F31" s="29"/>
      <c r="G31" s="29"/>
    </row>
    <row r="32" spans="2:23">
      <c r="B32" s="29" t="s">
        <v>67</v>
      </c>
      <c r="C32" s="29" t="s">
        <v>24</v>
      </c>
      <c r="D32" s="29" t="s">
        <v>25</v>
      </c>
      <c r="E32" s="29" t="s">
        <v>26</v>
      </c>
      <c r="F32" s="29" t="s">
        <v>27</v>
      </c>
      <c r="G32" s="29" t="s">
        <v>28</v>
      </c>
    </row>
    <row r="33" spans="2:7">
      <c r="B33" s="29" t="s">
        <v>155</v>
      </c>
      <c r="C33" s="29">
        <v>56.43</v>
      </c>
      <c r="D33" s="29">
        <v>20.76</v>
      </c>
      <c r="E33" s="29">
        <v>9.83</v>
      </c>
      <c r="F33" s="29">
        <v>6.7</v>
      </c>
      <c r="G33" s="29">
        <v>5.74</v>
      </c>
    </row>
    <row r="34" spans="2:7">
      <c r="B34" s="29" t="s">
        <v>68</v>
      </c>
      <c r="C34" s="29">
        <v>4.62</v>
      </c>
      <c r="D34" s="29">
        <v>1.79</v>
      </c>
      <c r="E34" s="29">
        <v>0.7</v>
      </c>
      <c r="F34" s="29">
        <v>0.4</v>
      </c>
      <c r="G34" s="29">
        <v>0.39</v>
      </c>
    </row>
    <row r="35" spans="2:7">
      <c r="B35" s="29" t="s">
        <v>69</v>
      </c>
      <c r="C35" s="29">
        <v>4.58</v>
      </c>
      <c r="D35" s="29">
        <v>1.3</v>
      </c>
      <c r="E35" s="29">
        <v>0.88</v>
      </c>
      <c r="F35" s="29">
        <v>0.49</v>
      </c>
      <c r="G35" s="29">
        <v>0.74</v>
      </c>
    </row>
    <row r="36" spans="2:7">
      <c r="B36" s="29" t="s">
        <v>70</v>
      </c>
      <c r="C36" s="29">
        <v>4.45</v>
      </c>
      <c r="D36" s="29">
        <v>1.53</v>
      </c>
      <c r="E36" s="29">
        <v>1.1000000000000001</v>
      </c>
      <c r="F36" s="29">
        <v>0.57999999999999996</v>
      </c>
      <c r="G36" s="29">
        <v>0.78</v>
      </c>
    </row>
    <row r="37" spans="2:7">
      <c r="B37" s="29" t="s">
        <v>71</v>
      </c>
      <c r="C37" s="29">
        <v>4.42</v>
      </c>
      <c r="D37" s="29">
        <v>1.49</v>
      </c>
      <c r="E37" s="29">
        <v>1.06</v>
      </c>
      <c r="F37" s="29">
        <v>0.59</v>
      </c>
      <c r="G37" s="29">
        <v>0.53</v>
      </c>
    </row>
    <row r="38" spans="2:7">
      <c r="B38" s="29" t="s">
        <v>72</v>
      </c>
      <c r="C38" s="29">
        <v>5.31</v>
      </c>
      <c r="D38" s="29">
        <v>1.37</v>
      </c>
      <c r="E38" s="29">
        <v>0.74</v>
      </c>
      <c r="F38" s="29">
        <v>0.65</v>
      </c>
      <c r="G38" s="29">
        <v>0.65</v>
      </c>
    </row>
    <row r="39" spans="2:7">
      <c r="B39" s="29" t="s">
        <v>73</v>
      </c>
      <c r="C39" s="29">
        <v>4.16</v>
      </c>
      <c r="D39" s="29">
        <v>1.56</v>
      </c>
      <c r="E39" s="29">
        <v>0.68</v>
      </c>
      <c r="F39" s="29">
        <v>0.54</v>
      </c>
      <c r="G39" s="29">
        <v>0.39</v>
      </c>
    </row>
    <row r="40" spans="2:7">
      <c r="B40" s="29" t="s">
        <v>74</v>
      </c>
      <c r="C40" s="29">
        <v>4.2699999999999996</v>
      </c>
      <c r="D40" s="29">
        <v>1.79</v>
      </c>
      <c r="E40" s="29">
        <v>0.5</v>
      </c>
      <c r="F40" s="29">
        <v>0.66</v>
      </c>
      <c r="G40" s="29">
        <v>0.33</v>
      </c>
    </row>
    <row r="41" spans="2:7">
      <c r="B41" s="29" t="s">
        <v>75</v>
      </c>
      <c r="C41" s="29">
        <v>4.47</v>
      </c>
      <c r="D41" s="29">
        <v>1.82</v>
      </c>
      <c r="E41" s="29">
        <v>0.72</v>
      </c>
      <c r="F41" s="29">
        <v>0.52</v>
      </c>
      <c r="G41" s="29">
        <v>0.36</v>
      </c>
    </row>
    <row r="42" spans="2:7">
      <c r="B42" s="29" t="s">
        <v>76</v>
      </c>
      <c r="C42" s="29">
        <v>4.46</v>
      </c>
      <c r="D42" s="29">
        <v>1.82</v>
      </c>
      <c r="E42" s="29">
        <v>0.59</v>
      </c>
      <c r="F42" s="29">
        <v>0.66</v>
      </c>
      <c r="G42" s="29">
        <v>0.33</v>
      </c>
    </row>
    <row r="43" spans="2:7">
      <c r="B43" s="29" t="s">
        <v>77</v>
      </c>
      <c r="C43" s="29">
        <v>4.7300000000000004</v>
      </c>
      <c r="D43" s="29">
        <v>1.81</v>
      </c>
      <c r="E43" s="29">
        <v>0.88</v>
      </c>
      <c r="F43" s="29">
        <v>0.53</v>
      </c>
      <c r="G43" s="29">
        <v>0.4</v>
      </c>
    </row>
    <row r="44" spans="2:7">
      <c r="B44" s="29" t="s">
        <v>78</v>
      </c>
      <c r="C44" s="29">
        <v>5.34</v>
      </c>
      <c r="D44" s="29">
        <v>2.17</v>
      </c>
      <c r="E44" s="29">
        <v>0.86</v>
      </c>
      <c r="F44" s="29">
        <v>0.56000000000000005</v>
      </c>
      <c r="G44" s="29">
        <v>0.5</v>
      </c>
    </row>
    <row r="45" spans="2:7">
      <c r="B45" s="29" t="s">
        <v>79</v>
      </c>
      <c r="C45" s="29">
        <v>5.6</v>
      </c>
      <c r="D45" s="29">
        <v>2.31</v>
      </c>
      <c r="E45" s="29">
        <v>1.1299999999999999</v>
      </c>
      <c r="F45" s="29">
        <v>0.52</v>
      </c>
      <c r="G45" s="29">
        <v>0.34</v>
      </c>
    </row>
  </sheetData>
  <mergeCells count="11">
    <mergeCell ref="K8:L8"/>
    <mergeCell ref="M8:N8"/>
    <mergeCell ref="O8:P8"/>
    <mergeCell ref="Q7:S7"/>
    <mergeCell ref="B7:B9"/>
    <mergeCell ref="Q8:R8"/>
    <mergeCell ref="C7:P7"/>
    <mergeCell ref="C8:D8"/>
    <mergeCell ref="E8:F8"/>
    <mergeCell ref="G8:H8"/>
    <mergeCell ref="I8:J8"/>
  </mergeCells>
  <phoneticPr fontId="2" type="noConversion"/>
  <hyperlinks>
    <hyperlink ref="F1" location="Contents!A1" display="Return to Contents"/>
  </hyperlinks>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dimension ref="B1:O23"/>
  <sheetViews>
    <sheetView workbookViewId="0">
      <selection activeCell="I23" sqref="I23"/>
    </sheetView>
  </sheetViews>
  <sheetFormatPr defaultRowHeight="12.75"/>
  <cols>
    <col min="3" max="3" width="14.42578125" customWidth="1"/>
  </cols>
  <sheetData>
    <row r="1" spans="2:12">
      <c r="F1" s="24" t="s">
        <v>337</v>
      </c>
    </row>
    <row r="2" spans="2:12">
      <c r="B2" s="86" t="s">
        <v>310</v>
      </c>
    </row>
    <row r="3" spans="2:12">
      <c r="B3" s="86"/>
    </row>
    <row r="4" spans="2:12">
      <c r="B4" s="86" t="s">
        <v>369</v>
      </c>
    </row>
    <row r="5" spans="2:12" ht="13.5" thickBot="1"/>
    <row r="6" spans="2:12" ht="20.25" customHeight="1" thickBot="1">
      <c r="C6" s="94" t="s">
        <v>311</v>
      </c>
      <c r="D6" s="95" t="s">
        <v>312</v>
      </c>
      <c r="E6" s="95" t="s">
        <v>313</v>
      </c>
      <c r="F6" s="95" t="s">
        <v>314</v>
      </c>
      <c r="G6" s="95" t="s">
        <v>315</v>
      </c>
      <c r="H6" s="95" t="s">
        <v>316</v>
      </c>
      <c r="I6" s="95" t="s">
        <v>317</v>
      </c>
      <c r="J6" s="95" t="s">
        <v>318</v>
      </c>
      <c r="K6" s="95" t="s">
        <v>319</v>
      </c>
      <c r="L6" s="95" t="s">
        <v>320</v>
      </c>
    </row>
    <row r="7" spans="2:12" ht="30" customHeight="1" thickBot="1">
      <c r="B7" s="87" t="s">
        <v>312</v>
      </c>
      <c r="C7" s="88" t="s">
        <v>44</v>
      </c>
      <c r="D7" s="90">
        <v>103</v>
      </c>
      <c r="E7" s="90">
        <v>15</v>
      </c>
      <c r="F7" s="90">
        <v>106</v>
      </c>
      <c r="G7" s="90">
        <v>59</v>
      </c>
      <c r="H7" s="90">
        <v>2</v>
      </c>
      <c r="I7" s="90">
        <v>7</v>
      </c>
      <c r="J7" s="90">
        <v>14</v>
      </c>
      <c r="K7" s="90">
        <v>50</v>
      </c>
      <c r="L7" s="90">
        <v>356</v>
      </c>
    </row>
    <row r="8" spans="2:12" ht="30" customHeight="1" thickBot="1">
      <c r="B8" s="87" t="s">
        <v>313</v>
      </c>
      <c r="C8" s="88" t="s">
        <v>43</v>
      </c>
      <c r="D8" s="90">
        <v>154</v>
      </c>
      <c r="E8" s="90">
        <v>102</v>
      </c>
      <c r="F8" s="90">
        <v>155</v>
      </c>
      <c r="G8" s="90">
        <v>7</v>
      </c>
      <c r="H8" s="90">
        <v>42</v>
      </c>
      <c r="I8" s="90">
        <v>118</v>
      </c>
      <c r="J8" s="90">
        <v>0</v>
      </c>
      <c r="K8" s="90">
        <v>19</v>
      </c>
      <c r="L8" s="90">
        <v>597</v>
      </c>
    </row>
    <row r="9" spans="2:12" ht="30" customHeight="1" thickBot="1">
      <c r="B9" s="87" t="s">
        <v>314</v>
      </c>
      <c r="C9" s="88" t="s">
        <v>42</v>
      </c>
      <c r="D9" s="90">
        <v>196</v>
      </c>
      <c r="E9" s="90">
        <v>710</v>
      </c>
      <c r="F9" s="90">
        <v>394</v>
      </c>
      <c r="G9" s="90">
        <v>0</v>
      </c>
      <c r="H9" s="90">
        <v>0</v>
      </c>
      <c r="I9" s="90">
        <v>0</v>
      </c>
      <c r="J9" s="90">
        <v>0</v>
      </c>
      <c r="K9" s="90">
        <v>13</v>
      </c>
      <c r="L9" s="90">
        <v>1313</v>
      </c>
    </row>
    <row r="10" spans="2:12" ht="30" customHeight="1" thickBot="1">
      <c r="B10" s="87" t="s">
        <v>315</v>
      </c>
      <c r="C10" s="88" t="s">
        <v>41</v>
      </c>
      <c r="D10" s="90">
        <v>1284</v>
      </c>
      <c r="E10" s="90">
        <v>926</v>
      </c>
      <c r="F10" s="90">
        <v>61</v>
      </c>
      <c r="G10" s="90">
        <v>0</v>
      </c>
      <c r="H10" s="90">
        <v>0</v>
      </c>
      <c r="I10" s="90">
        <v>0</v>
      </c>
      <c r="J10" s="90">
        <v>0</v>
      </c>
      <c r="K10" s="90">
        <v>26</v>
      </c>
      <c r="L10" s="90">
        <v>2297</v>
      </c>
    </row>
    <row r="11" spans="2:12" ht="30" customHeight="1" thickBot="1">
      <c r="B11" s="87" t="s">
        <v>316</v>
      </c>
      <c r="C11" s="89" t="s">
        <v>426</v>
      </c>
      <c r="D11" s="90">
        <v>268</v>
      </c>
      <c r="E11" s="90">
        <v>10</v>
      </c>
      <c r="F11" s="90">
        <v>87</v>
      </c>
      <c r="G11" s="90">
        <v>4</v>
      </c>
      <c r="H11" s="90">
        <v>33</v>
      </c>
      <c r="I11" s="90">
        <v>0</v>
      </c>
      <c r="J11" s="90">
        <v>0</v>
      </c>
      <c r="K11" s="90">
        <v>16</v>
      </c>
      <c r="L11" s="90">
        <v>418</v>
      </c>
    </row>
    <row r="12" spans="2:12" ht="30" customHeight="1" thickBot="1">
      <c r="B12" s="87" t="s">
        <v>317</v>
      </c>
      <c r="C12" s="88" t="s">
        <v>39</v>
      </c>
      <c r="D12" s="90">
        <v>212</v>
      </c>
      <c r="E12" s="90">
        <v>69</v>
      </c>
      <c r="F12" s="90">
        <v>44</v>
      </c>
      <c r="G12" s="90">
        <v>667</v>
      </c>
      <c r="H12" s="90">
        <v>97</v>
      </c>
      <c r="I12" s="90">
        <v>17</v>
      </c>
      <c r="J12" s="90">
        <v>0</v>
      </c>
      <c r="K12" s="90">
        <v>21</v>
      </c>
      <c r="L12" s="90">
        <v>1127</v>
      </c>
    </row>
    <row r="13" spans="2:12" ht="30" customHeight="1" thickBot="1">
      <c r="B13" s="87" t="s">
        <v>318</v>
      </c>
      <c r="C13" s="88" t="s">
        <v>38</v>
      </c>
      <c r="D13" s="90">
        <v>43</v>
      </c>
      <c r="E13" s="90">
        <v>89</v>
      </c>
      <c r="F13" s="90">
        <v>20</v>
      </c>
      <c r="G13" s="90">
        <v>176</v>
      </c>
      <c r="H13" s="90">
        <v>66</v>
      </c>
      <c r="I13" s="90">
        <v>13</v>
      </c>
      <c r="J13" s="90">
        <v>0</v>
      </c>
      <c r="K13" s="90">
        <v>9</v>
      </c>
      <c r="L13" s="90">
        <v>416</v>
      </c>
    </row>
    <row r="14" spans="2:12" ht="30" customHeight="1" thickBot="1">
      <c r="B14" s="87" t="s">
        <v>321</v>
      </c>
      <c r="C14" s="89" t="s">
        <v>37</v>
      </c>
      <c r="D14" s="90">
        <v>573</v>
      </c>
      <c r="E14" s="90">
        <v>0</v>
      </c>
      <c r="F14" s="90">
        <v>0</v>
      </c>
      <c r="G14" s="90">
        <v>0</v>
      </c>
      <c r="H14" s="90">
        <v>0</v>
      </c>
      <c r="I14" s="90">
        <v>0</v>
      </c>
      <c r="J14" s="90">
        <v>0</v>
      </c>
      <c r="K14" s="90">
        <v>24</v>
      </c>
      <c r="L14" s="90">
        <v>597</v>
      </c>
    </row>
    <row r="15" spans="2:12" ht="30" customHeight="1" thickBot="1">
      <c r="B15" s="87" t="s">
        <v>322</v>
      </c>
      <c r="C15" s="88" t="s">
        <v>36</v>
      </c>
      <c r="D15" s="90">
        <v>569</v>
      </c>
      <c r="E15" s="90">
        <v>2</v>
      </c>
      <c r="F15" s="90">
        <v>12</v>
      </c>
      <c r="G15" s="90">
        <v>0</v>
      </c>
      <c r="H15" s="90">
        <v>0</v>
      </c>
      <c r="I15" s="90">
        <v>0</v>
      </c>
      <c r="J15" s="90">
        <v>0</v>
      </c>
      <c r="K15" s="90">
        <v>70</v>
      </c>
      <c r="L15" s="90">
        <v>653</v>
      </c>
    </row>
    <row r="16" spans="2:12" ht="30" customHeight="1" thickBot="1">
      <c r="B16" s="87" t="s">
        <v>323</v>
      </c>
      <c r="C16" s="89" t="s">
        <v>427</v>
      </c>
      <c r="D16" s="90">
        <v>113</v>
      </c>
      <c r="E16" s="90">
        <v>97</v>
      </c>
      <c r="F16" s="90">
        <v>6</v>
      </c>
      <c r="G16" s="90">
        <v>0</v>
      </c>
      <c r="H16" s="90">
        <v>0</v>
      </c>
      <c r="I16" s="90">
        <v>0</v>
      </c>
      <c r="J16" s="90">
        <v>0</v>
      </c>
      <c r="K16" s="90">
        <v>4</v>
      </c>
      <c r="L16" s="90">
        <v>220</v>
      </c>
    </row>
    <row r="17" spans="2:15" ht="30" customHeight="1" thickBot="1">
      <c r="B17" s="87" t="s">
        <v>324</v>
      </c>
      <c r="C17" s="88" t="s">
        <v>34</v>
      </c>
      <c r="D17" s="90">
        <v>2</v>
      </c>
      <c r="E17" s="90">
        <v>659</v>
      </c>
      <c r="F17" s="90">
        <v>0</v>
      </c>
      <c r="G17" s="90">
        <v>0</v>
      </c>
      <c r="H17" s="90">
        <v>0</v>
      </c>
      <c r="I17" s="90">
        <v>0</v>
      </c>
      <c r="J17" s="90">
        <v>0</v>
      </c>
      <c r="K17" s="90">
        <v>18</v>
      </c>
      <c r="L17" s="90">
        <v>679</v>
      </c>
      <c r="O17" s="19"/>
    </row>
    <row r="18" spans="2:15" ht="30" customHeight="1" thickBot="1">
      <c r="B18" s="87" t="s">
        <v>325</v>
      </c>
      <c r="C18" s="89" t="s">
        <v>428</v>
      </c>
      <c r="D18" s="90">
        <v>29</v>
      </c>
      <c r="E18" s="90">
        <v>26</v>
      </c>
      <c r="F18" s="90">
        <v>161</v>
      </c>
      <c r="G18" s="90">
        <v>51</v>
      </c>
      <c r="H18" s="90">
        <v>1</v>
      </c>
      <c r="I18" s="90">
        <v>8</v>
      </c>
      <c r="J18" s="90">
        <v>13</v>
      </c>
      <c r="K18" s="90">
        <v>117</v>
      </c>
      <c r="L18" s="90">
        <v>406</v>
      </c>
    </row>
    <row r="19" spans="2:15" ht="30" customHeight="1" thickBot="1">
      <c r="B19" s="87" t="s">
        <v>326</v>
      </c>
      <c r="C19" s="88" t="s">
        <v>32</v>
      </c>
      <c r="D19" s="90">
        <v>264</v>
      </c>
      <c r="E19" s="90">
        <v>161</v>
      </c>
      <c r="F19" s="90">
        <v>16</v>
      </c>
      <c r="G19" s="90">
        <v>22</v>
      </c>
      <c r="H19" s="90">
        <v>6</v>
      </c>
      <c r="I19" s="90">
        <v>52</v>
      </c>
      <c r="J19" s="90">
        <v>7</v>
      </c>
      <c r="K19" s="90">
        <v>26</v>
      </c>
      <c r="L19" s="90">
        <v>554</v>
      </c>
    </row>
    <row r="20" spans="2:15" ht="30" customHeight="1" thickBot="1">
      <c r="B20" s="87" t="s">
        <v>327</v>
      </c>
      <c r="C20" s="88" t="s">
        <v>31</v>
      </c>
      <c r="D20" s="90">
        <v>13</v>
      </c>
      <c r="E20" s="90">
        <v>8</v>
      </c>
      <c r="F20" s="90">
        <v>48</v>
      </c>
      <c r="G20" s="90">
        <v>11</v>
      </c>
      <c r="H20" s="90">
        <v>14</v>
      </c>
      <c r="I20" s="90">
        <v>9</v>
      </c>
      <c r="J20" s="90">
        <v>0</v>
      </c>
      <c r="K20" s="90">
        <v>162</v>
      </c>
      <c r="L20" s="90">
        <v>265</v>
      </c>
    </row>
    <row r="21" spans="2:15" ht="30" customHeight="1" thickBot="1">
      <c r="B21" s="87" t="s">
        <v>328</v>
      </c>
      <c r="C21" s="88" t="s">
        <v>30</v>
      </c>
      <c r="D21" s="90">
        <v>2</v>
      </c>
      <c r="E21" s="90">
        <v>12</v>
      </c>
      <c r="F21" s="90">
        <v>9</v>
      </c>
      <c r="G21" s="90">
        <v>19</v>
      </c>
      <c r="H21" s="90">
        <v>1</v>
      </c>
      <c r="I21" s="90">
        <v>1</v>
      </c>
      <c r="J21" s="90">
        <v>25</v>
      </c>
      <c r="K21" s="90">
        <v>1</v>
      </c>
      <c r="L21" s="90">
        <v>70</v>
      </c>
    </row>
    <row r="22" spans="2:15" ht="30" customHeight="1" thickBot="1">
      <c r="K22" s="92" t="s">
        <v>155</v>
      </c>
      <c r="L22" s="91">
        <f>SUM(L7:L21)</f>
        <v>9968</v>
      </c>
    </row>
    <row r="23" spans="2:15">
      <c r="B23" s="93"/>
    </row>
  </sheetData>
  <hyperlinks>
    <hyperlink ref="F1" location="Contents!A1" display="Return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table5_6 &amp;fig7_8</vt:lpstr>
      <vt:lpstr>fig9</vt:lpstr>
      <vt:lpstr>fig10</vt:lpstr>
      <vt:lpstr>TABLE7&amp;fig11</vt:lpstr>
      <vt:lpstr>TABLE8</vt:lpstr>
      <vt:lpstr>TABLE9&amp;fig12</vt:lpstr>
      <vt:lpstr>Table10 &amp;fig13</vt:lpstr>
      <vt:lpstr>Tab11&amp;fig14</vt:lpstr>
      <vt:lpstr>Table12</vt:lpstr>
      <vt:lpstr>Table13</vt:lpstr>
      <vt:lpstr>Table14</vt:lpstr>
      <vt:lpstr>Table15</vt:lpstr>
      <vt:lpstr>TABLE16&amp;17</vt:lpstr>
      <vt:lpstr>TABLE18&amp;19</vt:lpstr>
      <vt:lpstr>fig15_16</vt:lpstr>
      <vt:lpstr>TABLE20&amp;21</vt:lpstr>
      <vt:lpstr>TABLE22&amp;23</vt:lpstr>
      <vt:lpstr>TABLE24&amp;25</vt:lpstr>
      <vt:lpstr>fig17</vt:lpstr>
      <vt:lpstr>TABLE26A&amp;26B</vt:lpstr>
      <vt:lpstr>Notes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Jones</dc:creator>
  <cp:lastModifiedBy>Stephanie Dorne</cp:lastModifiedBy>
  <dcterms:created xsi:type="dcterms:W3CDTF">2005-06-01T02:22:56Z</dcterms:created>
  <dcterms:modified xsi:type="dcterms:W3CDTF">2017-09-14T23:12:45Z</dcterms:modified>
</cp:coreProperties>
</file>